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ซื้อร่วม\ซื้อร่วมเขต - 68\"/>
    </mc:Choice>
  </mc:AlternateContent>
  <xr:revisionPtr revIDLastSave="0" documentId="13_ncr:1_{55ABA5AD-B2B2-4597-9875-81511C4587FE}" xr6:coauthVersionLast="47" xr6:coauthVersionMax="47" xr10:uidLastSave="{00000000-0000-0000-0000-000000000000}"/>
  <bookViews>
    <workbookView xWindow="-120" yWindow="-120" windowWidth="24240" windowHeight="13020" firstSheet="1" activeTab="5" xr2:uid="{E57E4ADD-D7D7-4A71-A48C-4281A876B683}"/>
  </bookViews>
  <sheets>
    <sheet name="ซื้อร่วมเขต (2)" sheetId="5" state="hidden" r:id="rId1"/>
    <sheet name="ปี2565" sheetId="4" r:id="rId2"/>
    <sheet name="ปี2566" sheetId="6" r:id="rId3"/>
    <sheet name="ปี2567" sheetId="7" r:id="rId4"/>
    <sheet name="ปี2568" sheetId="9" r:id="rId5"/>
    <sheet name="สรุปผล" sheetId="1" r:id="rId6"/>
    <sheet name="ปัญหา" sheetId="8" r:id="rId7"/>
  </sheets>
  <definedNames>
    <definedName name="_xlnm.Print_Area" localSheetId="1">ปี2565!$A$1:$J$87</definedName>
    <definedName name="_xlnm.Print_Area" localSheetId="2">ปี2566!$A$1:$L$41</definedName>
    <definedName name="_xlnm.Print_Area" localSheetId="3">ปี2567!$A$1:$L$9</definedName>
    <definedName name="_xlnm.Print_Area" localSheetId="4">ปี2568!$A$1:$K$9</definedName>
    <definedName name="_xlnm.Print_Area" localSheetId="5">สรุปผล!$A$1:$K$33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" i="9" l="1"/>
  <c r="J32" i="1"/>
  <c r="E32" i="1"/>
  <c r="J19" i="9"/>
  <c r="G19" i="9"/>
  <c r="C19" i="9"/>
  <c r="L10" i="7"/>
  <c r="K10" i="7"/>
  <c r="G10" i="7"/>
  <c r="C10" i="7"/>
  <c r="L54" i="6"/>
  <c r="G54" i="6"/>
  <c r="K48" i="6"/>
  <c r="K49" i="6"/>
  <c r="L49" i="6" s="1"/>
  <c r="K51" i="6"/>
  <c r="K31" i="6"/>
  <c r="L31" i="6" s="1"/>
  <c r="K32" i="6"/>
  <c r="L32" i="6" s="1"/>
  <c r="K33" i="6"/>
  <c r="L33" i="6" s="1"/>
  <c r="K34" i="6"/>
  <c r="L34" i="6" s="1"/>
  <c r="K35" i="6"/>
  <c r="L35" i="6" s="1"/>
  <c r="K36" i="6"/>
  <c r="L36" i="6" s="1"/>
  <c r="K37" i="6"/>
  <c r="L37" i="6" s="1"/>
  <c r="K38" i="6"/>
  <c r="L38" i="6" s="1"/>
  <c r="K39" i="6"/>
  <c r="L39" i="6" s="1"/>
  <c r="K40" i="6"/>
  <c r="K41" i="6"/>
  <c r="L41" i="6" s="1"/>
  <c r="G27" i="1"/>
  <c r="C52" i="6"/>
  <c r="C54" i="6" s="1"/>
  <c r="G21" i="1"/>
  <c r="L28" i="6"/>
  <c r="L29" i="6"/>
  <c r="L43" i="6"/>
  <c r="L44" i="6"/>
  <c r="L46" i="6"/>
  <c r="L50" i="6"/>
  <c r="J107" i="4"/>
  <c r="I4" i="4"/>
  <c r="I5" i="4"/>
  <c r="I6" i="4"/>
  <c r="I7" i="4"/>
  <c r="I8" i="4"/>
  <c r="I9" i="4"/>
  <c r="I10" i="4"/>
  <c r="I11" i="4"/>
  <c r="I107" i="4" s="1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7" i="4"/>
  <c r="I28" i="4"/>
  <c r="I29" i="4"/>
  <c r="I30" i="4"/>
  <c r="I31" i="4"/>
  <c r="I32" i="4"/>
  <c r="I33" i="4"/>
  <c r="I34" i="4"/>
  <c r="I35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E107" i="4"/>
  <c r="C107" i="4"/>
  <c r="K30" i="6"/>
  <c r="L30" i="6" s="1"/>
  <c r="L40" i="6"/>
  <c r="K42" i="6"/>
  <c r="L42" i="6" s="1"/>
  <c r="K45" i="6"/>
  <c r="L45" i="6" s="1"/>
  <c r="K47" i="6"/>
  <c r="L47" i="6" s="1"/>
  <c r="L48" i="6"/>
  <c r="L51" i="6" l="1"/>
  <c r="K4" i="6"/>
  <c r="L4" i="6" s="1"/>
  <c r="K5" i="6"/>
  <c r="L5" i="6" s="1"/>
  <c r="K6" i="6"/>
  <c r="L6" i="6" s="1"/>
  <c r="K7" i="6"/>
  <c r="L7" i="6" s="1"/>
  <c r="K8" i="6"/>
  <c r="L8" i="6" s="1"/>
  <c r="K9" i="6"/>
  <c r="L9" i="6" s="1"/>
  <c r="L10" i="6"/>
  <c r="K11" i="6"/>
  <c r="L11" i="6" s="1"/>
  <c r="L12" i="6"/>
  <c r="K13" i="6"/>
  <c r="L13" i="6" s="1"/>
  <c r="K14" i="6"/>
  <c r="L14" i="6" s="1"/>
  <c r="K15" i="6"/>
  <c r="L15" i="6" s="1"/>
  <c r="K16" i="6"/>
  <c r="L16" i="6" s="1"/>
  <c r="L17" i="6"/>
  <c r="K18" i="6"/>
  <c r="L18" i="6" s="1"/>
  <c r="K19" i="6"/>
  <c r="L19" i="6" s="1"/>
  <c r="K20" i="6"/>
  <c r="L20" i="6"/>
  <c r="L21" i="6"/>
  <c r="K22" i="6"/>
  <c r="L22" i="6" s="1"/>
  <c r="K23" i="6"/>
  <c r="L23" i="6" s="1"/>
  <c r="K24" i="6"/>
  <c r="L24" i="6" s="1"/>
  <c r="K25" i="6"/>
  <c r="L25" i="6" s="1"/>
  <c r="K26" i="6"/>
  <c r="L26" i="6" s="1"/>
  <c r="K27" i="6"/>
  <c r="L27" i="6" s="1"/>
  <c r="K3" i="6"/>
  <c r="K54" i="6" l="1"/>
  <c r="L3" i="6"/>
  <c r="G33" i="1"/>
  <c r="I26" i="1"/>
  <c r="H26" i="1"/>
  <c r="H20" i="1" l="1"/>
  <c r="H19" i="1"/>
  <c r="I19" i="1" s="1"/>
  <c r="K98" i="4"/>
  <c r="G11" i="1"/>
  <c r="K82" i="4"/>
  <c r="K59" i="4"/>
  <c r="H5" i="1"/>
  <c r="H6" i="1"/>
  <c r="I6" i="1" s="1"/>
  <c r="J6" i="1" s="1"/>
  <c r="H7" i="1"/>
  <c r="I7" i="1" s="1"/>
  <c r="J7" i="1" s="1"/>
  <c r="H8" i="1"/>
  <c r="I8" i="1" s="1"/>
  <c r="J8" i="1" s="1"/>
  <c r="H9" i="1"/>
  <c r="I9" i="1" s="1"/>
  <c r="J9" i="1" s="1"/>
  <c r="H10" i="1"/>
  <c r="I10" i="1" s="1"/>
  <c r="J10" i="1" s="1"/>
  <c r="H11" i="1"/>
  <c r="I11" i="1" s="1"/>
  <c r="H12" i="1"/>
  <c r="I12" i="1" s="1"/>
  <c r="J12" i="1" s="1"/>
  <c r="H13" i="1"/>
  <c r="I13" i="1" s="1"/>
  <c r="J13" i="1" s="1"/>
  <c r="H4" i="1"/>
  <c r="I5" i="1"/>
  <c r="J5" i="1" s="1"/>
  <c r="I4" i="1"/>
  <c r="J4" i="1" s="1"/>
  <c r="G14" i="1"/>
  <c r="F14" i="1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I61" i="4"/>
  <c r="J61" i="4" s="1"/>
  <c r="I62" i="4"/>
  <c r="J62" i="4" s="1"/>
  <c r="I63" i="4"/>
  <c r="J63" i="4"/>
  <c r="J64" i="4"/>
  <c r="I65" i="4"/>
  <c r="J65" i="4" s="1"/>
  <c r="I66" i="4"/>
  <c r="J66" i="4"/>
  <c r="I67" i="4"/>
  <c r="J67" i="4" s="1"/>
  <c r="I68" i="4"/>
  <c r="J68" i="4" s="1"/>
  <c r="I69" i="4"/>
  <c r="J69" i="4"/>
  <c r="I70" i="4"/>
  <c r="J70" i="4" s="1"/>
  <c r="I71" i="4"/>
  <c r="J71" i="4" s="1"/>
  <c r="J72" i="4"/>
  <c r="I73" i="4"/>
  <c r="J73" i="4" s="1"/>
  <c r="I74" i="4"/>
  <c r="J74" i="4" s="1"/>
  <c r="I75" i="4"/>
  <c r="J75" i="4"/>
  <c r="I76" i="4"/>
  <c r="J76" i="4" s="1"/>
  <c r="I77" i="4"/>
  <c r="J77" i="4" s="1"/>
  <c r="I78" i="4"/>
  <c r="J78" i="4"/>
  <c r="I79" i="4"/>
  <c r="J79" i="4" s="1"/>
  <c r="I80" i="4"/>
  <c r="J80" i="4" s="1"/>
  <c r="I81" i="4"/>
  <c r="J81" i="4"/>
  <c r="J82" i="4"/>
  <c r="I83" i="4"/>
  <c r="J83" i="4" s="1"/>
  <c r="I84" i="4"/>
  <c r="J84" i="4"/>
  <c r="J85" i="4"/>
  <c r="I86" i="4"/>
  <c r="J86" i="4" s="1"/>
  <c r="I87" i="4"/>
  <c r="J87" i="4"/>
  <c r="I88" i="4"/>
  <c r="J88" i="4" s="1"/>
  <c r="I89" i="4"/>
  <c r="J89" i="4" s="1"/>
  <c r="I90" i="4"/>
  <c r="J90" i="4"/>
  <c r="I91" i="4"/>
  <c r="J91" i="4" s="1"/>
  <c r="J92" i="4"/>
  <c r="I93" i="4"/>
  <c r="J93" i="4"/>
  <c r="J94" i="4"/>
  <c r="J95" i="4"/>
  <c r="J96" i="4"/>
  <c r="I97" i="4"/>
  <c r="J97" i="4" s="1"/>
  <c r="J98" i="4"/>
  <c r="J99" i="4"/>
  <c r="I100" i="4"/>
  <c r="J100" i="4" s="1"/>
  <c r="J101" i="4"/>
  <c r="J102" i="4"/>
  <c r="I103" i="4"/>
  <c r="J103" i="4" s="1"/>
  <c r="J104" i="4"/>
  <c r="C105" i="4"/>
  <c r="I20" i="1" l="1"/>
  <c r="J20" i="1" s="1"/>
  <c r="H21" i="1"/>
  <c r="J19" i="1"/>
  <c r="I21" i="1"/>
  <c r="H14" i="1"/>
  <c r="J21" i="1" l="1"/>
  <c r="D33" i="1"/>
  <c r="B33" i="1"/>
  <c r="C18" i="9"/>
  <c r="K6" i="9"/>
  <c r="K7" i="9"/>
  <c r="K8" i="9"/>
  <c r="K9" i="9"/>
  <c r="K10" i="9"/>
  <c r="K3" i="9"/>
  <c r="J4" i="9"/>
  <c r="J5" i="9"/>
  <c r="K5" i="9" s="1"/>
  <c r="J6" i="9"/>
  <c r="J7" i="9"/>
  <c r="J9" i="9"/>
  <c r="J10" i="9"/>
  <c r="J11" i="9"/>
  <c r="K11" i="9" s="1"/>
  <c r="J12" i="9"/>
  <c r="K12" i="9" s="1"/>
  <c r="J13" i="9"/>
  <c r="K13" i="9" s="1"/>
  <c r="J14" i="9"/>
  <c r="K14" i="9" s="1"/>
  <c r="J15" i="9"/>
  <c r="K15" i="9" s="1"/>
  <c r="J16" i="9"/>
  <c r="K16" i="9" s="1"/>
  <c r="E33" i="1"/>
  <c r="C17" i="9"/>
  <c r="C32" i="1" s="1"/>
  <c r="V12" i="1"/>
  <c r="V13" i="1"/>
  <c r="V11" i="1" s="1"/>
  <c r="P14" i="1"/>
  <c r="R14" i="1" s="1"/>
  <c r="S14" i="1" s="1"/>
  <c r="P15" i="1"/>
  <c r="R15" i="1" s="1"/>
  <c r="S15" i="1" s="1"/>
  <c r="P16" i="1"/>
  <c r="R16" i="1" s="1"/>
  <c r="S16" i="1" s="1"/>
  <c r="P17" i="1"/>
  <c r="R17" i="1" s="1"/>
  <c r="S17" i="1" s="1"/>
  <c r="P18" i="1"/>
  <c r="R18" i="1" s="1"/>
  <c r="S18" i="1" s="1"/>
  <c r="P21" i="1"/>
  <c r="R21" i="1" s="1"/>
  <c r="S21" i="1" s="1"/>
  <c r="P22" i="1"/>
  <c r="R22" i="1" s="1"/>
  <c r="S22" i="1" s="1"/>
  <c r="P23" i="1"/>
  <c r="R23" i="1" s="1"/>
  <c r="S23" i="1" s="1"/>
  <c r="P24" i="1"/>
  <c r="R24" i="1" s="1"/>
  <c r="S24" i="1" s="1"/>
  <c r="P25" i="1"/>
  <c r="R25" i="1" s="1"/>
  <c r="S25" i="1" s="1"/>
  <c r="P26" i="1"/>
  <c r="R26" i="1" s="1"/>
  <c r="S26" i="1" s="1"/>
  <c r="C33" i="1" l="1"/>
  <c r="H32" i="1"/>
  <c r="K4" i="9"/>
  <c r="W11" i="1"/>
  <c r="Q19" i="1"/>
  <c r="N19" i="1"/>
  <c r="P19" i="1" s="1"/>
  <c r="R19" i="1" s="1"/>
  <c r="S19" i="1" s="1"/>
  <c r="Q20" i="1"/>
  <c r="N20" i="1"/>
  <c r="P20" i="1" s="1"/>
  <c r="R20" i="1" s="1"/>
  <c r="S20" i="1" s="1"/>
  <c r="H33" i="1" l="1"/>
  <c r="I32" i="1"/>
  <c r="Q5" i="1"/>
  <c r="Q6" i="1"/>
  <c r="Q7" i="1"/>
  <c r="Q8" i="1"/>
  <c r="Q9" i="1"/>
  <c r="Q10" i="1"/>
  <c r="Q11" i="1"/>
  <c r="Q12" i="1"/>
  <c r="Q13" i="1"/>
  <c r="Q4" i="1"/>
  <c r="N5" i="1"/>
  <c r="P5" i="1" s="1"/>
  <c r="R5" i="1" s="1"/>
  <c r="S5" i="1" s="1"/>
  <c r="N6" i="1"/>
  <c r="P6" i="1" s="1"/>
  <c r="R6" i="1" s="1"/>
  <c r="S6" i="1" s="1"/>
  <c r="N7" i="1"/>
  <c r="P7" i="1" s="1"/>
  <c r="N8" i="1"/>
  <c r="P8" i="1" s="1"/>
  <c r="N9" i="1"/>
  <c r="P9" i="1" s="1"/>
  <c r="N10" i="1"/>
  <c r="P10" i="1" s="1"/>
  <c r="N11" i="1"/>
  <c r="P11" i="1" s="1"/>
  <c r="S11" i="1" s="1"/>
  <c r="N12" i="1"/>
  <c r="P12" i="1" s="1"/>
  <c r="N13" i="1"/>
  <c r="P13" i="1" s="1"/>
  <c r="N4" i="1"/>
  <c r="P4" i="1" s="1"/>
  <c r="I33" i="1" l="1"/>
  <c r="J33" i="1"/>
  <c r="R4" i="1"/>
  <c r="S4" i="1" s="1"/>
  <c r="R12" i="1"/>
  <c r="S12" i="1" s="1"/>
  <c r="R13" i="1"/>
  <c r="S13" i="1" s="1"/>
  <c r="R8" i="1"/>
  <c r="S8" i="1" s="1"/>
  <c r="R10" i="1"/>
  <c r="S10" i="1" s="1"/>
  <c r="R9" i="1"/>
  <c r="S9" i="1" s="1"/>
  <c r="R7" i="1"/>
  <c r="S7" i="1" s="1"/>
  <c r="J104" i="5"/>
  <c r="I103" i="5"/>
  <c r="J103" i="5" s="1"/>
  <c r="J102" i="5"/>
  <c r="I102" i="5"/>
  <c r="I101" i="5"/>
  <c r="J101" i="5" s="1"/>
  <c r="I100" i="5"/>
  <c r="J100" i="5" s="1"/>
  <c r="I99" i="5"/>
  <c r="J99" i="5" s="1"/>
  <c r="J98" i="5"/>
  <c r="I98" i="5"/>
  <c r="J97" i="5"/>
  <c r="I97" i="5"/>
  <c r="J96" i="5"/>
  <c r="J95" i="5"/>
  <c r="J94" i="5"/>
  <c r="I93" i="5"/>
  <c r="J93" i="5" s="1"/>
  <c r="I92" i="5"/>
  <c r="J92" i="5" s="1"/>
  <c r="I91" i="5"/>
  <c r="J91" i="5" s="1"/>
  <c r="I90" i="5"/>
  <c r="J90" i="5" s="1"/>
  <c r="I89" i="5"/>
  <c r="J89" i="5" s="1"/>
  <c r="I88" i="5"/>
  <c r="J88" i="5" s="1"/>
  <c r="I87" i="5"/>
  <c r="J87" i="5" s="1"/>
  <c r="I86" i="5"/>
  <c r="J86" i="5" s="1"/>
  <c r="I85" i="5"/>
  <c r="J85" i="5" s="1"/>
  <c r="I84" i="5"/>
  <c r="J84" i="5" s="1"/>
  <c r="I83" i="5"/>
  <c r="J83" i="5" s="1"/>
  <c r="I82" i="5"/>
  <c r="J82" i="5" s="1"/>
  <c r="I81" i="5"/>
  <c r="J81" i="5" s="1"/>
  <c r="I80" i="5"/>
  <c r="J80" i="5" s="1"/>
  <c r="I79" i="5"/>
  <c r="J79" i="5" s="1"/>
  <c r="I78" i="5"/>
  <c r="J78" i="5" s="1"/>
  <c r="I77" i="5"/>
  <c r="J77" i="5" s="1"/>
  <c r="I76" i="5"/>
  <c r="J76" i="5" s="1"/>
  <c r="I75" i="5"/>
  <c r="J75" i="5" s="1"/>
  <c r="I74" i="5"/>
  <c r="J74" i="5" s="1"/>
  <c r="I73" i="5"/>
  <c r="J73" i="5" s="1"/>
  <c r="I72" i="5"/>
  <c r="J72" i="5" s="1"/>
  <c r="I71" i="5"/>
  <c r="J71" i="5" s="1"/>
  <c r="I70" i="5"/>
  <c r="J70" i="5" s="1"/>
  <c r="I69" i="5"/>
  <c r="J69" i="5" s="1"/>
  <c r="I68" i="5"/>
  <c r="J68" i="5" s="1"/>
  <c r="I67" i="5"/>
  <c r="J67" i="5" s="1"/>
  <c r="I66" i="5"/>
  <c r="J66" i="5" s="1"/>
  <c r="I65" i="5"/>
  <c r="J65" i="5" s="1"/>
  <c r="I64" i="5"/>
  <c r="J64" i="5" s="1"/>
  <c r="I63" i="5"/>
  <c r="J63" i="5" s="1"/>
  <c r="I62" i="5"/>
  <c r="J62" i="5" s="1"/>
  <c r="I61" i="5"/>
  <c r="J61" i="5" s="1"/>
  <c r="I60" i="5"/>
  <c r="J60" i="5" s="1"/>
  <c r="I59" i="5"/>
  <c r="J59" i="5" s="1"/>
  <c r="I58" i="5"/>
  <c r="J58" i="5" s="1"/>
  <c r="I57" i="5"/>
  <c r="J57" i="5" s="1"/>
  <c r="I56" i="5"/>
  <c r="J56" i="5" s="1"/>
  <c r="I55" i="5"/>
  <c r="J55" i="5" s="1"/>
  <c r="I54" i="5"/>
  <c r="J54" i="5" s="1"/>
  <c r="I53" i="5"/>
  <c r="J53" i="5" s="1"/>
  <c r="I52" i="5"/>
  <c r="J52" i="5" s="1"/>
  <c r="I51" i="5"/>
  <c r="J51" i="5" s="1"/>
  <c r="I50" i="5"/>
  <c r="J50" i="5" s="1"/>
  <c r="I49" i="5"/>
  <c r="J49" i="5" s="1"/>
  <c r="I48" i="5"/>
  <c r="J48" i="5" s="1"/>
  <c r="I47" i="5"/>
  <c r="J47" i="5" s="1"/>
  <c r="I46" i="5"/>
  <c r="J46" i="5" s="1"/>
  <c r="I45" i="5"/>
  <c r="J45" i="5" s="1"/>
  <c r="I44" i="5"/>
  <c r="J44" i="5" s="1"/>
  <c r="I43" i="5"/>
  <c r="J43" i="5" s="1"/>
  <c r="I42" i="5"/>
  <c r="J42" i="5" s="1"/>
  <c r="I41" i="5"/>
  <c r="J41" i="5" s="1"/>
  <c r="I40" i="5"/>
  <c r="J40" i="5" s="1"/>
  <c r="I39" i="5"/>
  <c r="J39" i="5" s="1"/>
  <c r="I38" i="5"/>
  <c r="J38" i="5" s="1"/>
  <c r="I37" i="5"/>
  <c r="J37" i="5" s="1"/>
  <c r="J36" i="5"/>
  <c r="J35" i="5"/>
  <c r="I35" i="5"/>
  <c r="J34" i="5"/>
  <c r="I34" i="5"/>
  <c r="J33" i="5"/>
  <c r="I33" i="5"/>
  <c r="I32" i="5"/>
  <c r="J32" i="5" s="1"/>
  <c r="I31" i="5"/>
  <c r="J31" i="5" s="1"/>
  <c r="J30" i="5"/>
  <c r="I30" i="5"/>
  <c r="J29" i="5"/>
  <c r="I29" i="5"/>
  <c r="J28" i="5"/>
  <c r="I28" i="5"/>
  <c r="J27" i="5"/>
  <c r="I27" i="5"/>
  <c r="J26" i="5"/>
  <c r="I25" i="5"/>
  <c r="J25" i="5" s="1"/>
  <c r="I24" i="5"/>
  <c r="J24" i="5" s="1"/>
  <c r="I23" i="5"/>
  <c r="J23" i="5" s="1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16" i="5"/>
  <c r="J16" i="5" s="1"/>
  <c r="I15" i="5"/>
  <c r="J15" i="5" s="1"/>
  <c r="I14" i="5"/>
  <c r="J14" i="5" s="1"/>
  <c r="I13" i="5"/>
  <c r="J13" i="5" s="1"/>
  <c r="I12" i="5"/>
  <c r="J12" i="5" s="1"/>
  <c r="I11" i="5"/>
  <c r="J11" i="5" s="1"/>
  <c r="I10" i="5"/>
  <c r="J10" i="5" s="1"/>
  <c r="I9" i="5"/>
  <c r="J9" i="5" s="1"/>
  <c r="I8" i="5"/>
  <c r="J8" i="5" s="1"/>
  <c r="I7" i="5"/>
  <c r="J7" i="5" s="1"/>
  <c r="I6" i="5"/>
  <c r="J6" i="5" s="1"/>
  <c r="I5" i="5"/>
  <c r="J5" i="5" s="1"/>
  <c r="I4" i="5"/>
  <c r="J4" i="5" s="1"/>
  <c r="I3" i="5"/>
  <c r="J3" i="5" s="1"/>
  <c r="I3" i="4"/>
  <c r="J3" i="4" s="1"/>
  <c r="C14" i="1" l="1"/>
  <c r="D14" i="1"/>
  <c r="E14" i="1"/>
  <c r="B14" i="1"/>
  <c r="I14" i="1" l="1"/>
  <c r="J14" i="1" s="1"/>
</calcChain>
</file>

<file path=xl/sharedStrings.xml><?xml version="1.0" encoding="utf-8"?>
<sst xmlns="http://schemas.openxmlformats.org/spreadsheetml/2006/main" count="995" uniqueCount="291">
  <si>
    <t>ที่</t>
  </si>
  <si>
    <t>งบประมาณ</t>
  </si>
  <si>
    <t>จำนวน/รายการยา</t>
  </si>
  <si>
    <t>ที่ดำเนินการ</t>
  </si>
  <si>
    <t>ที่สั่งซื้อจริง</t>
  </si>
  <si>
    <t>ต่ำกว่าเงิน</t>
  </si>
  <si>
    <t>คิดเป็น</t>
  </si>
  <si>
    <t>ร้อยละ</t>
  </si>
  <si>
    <t>โครงการ</t>
  </si>
  <si>
    <t>ราคา/หน่วย</t>
  </si>
  <si>
    <t>ยกเลิก</t>
  </si>
  <si>
    <t>รายชื่อยา</t>
  </si>
  <si>
    <t>วงเงินงบประมาณ</t>
  </si>
  <si>
    <t>ราคาตกลงซื้อ</t>
  </si>
  <si>
    <t>เงินงบประมาณ</t>
  </si>
  <si>
    <t>ต่ำกว่า</t>
  </si>
  <si>
    <t>คิดเป็น %</t>
  </si>
  <si>
    <t>ขนาดบรรจุ</t>
  </si>
  <si>
    <t>หน่วย</t>
  </si>
  <si>
    <t>alteplase 50 mg powder and solvent for solution for injection/infusion, 1 vial (GPU) (51.99.99.99 -654726)</t>
  </si>
  <si>
    <t>beractant 200 mg/8 mL endotracheopulmonary instillation, suspension, 8 mL vial (GPU) (51.99.99.99 -790409)</t>
  </si>
  <si>
    <t>budesonide 160 mcg/1 dose + formoterol fumarate dihydrate 4.5 mcg/1 dose inhalation powder, 60 dose inhalation (GPU) (51.99.99.99 -800534)</t>
  </si>
  <si>
    <t>ciclosporin 25 mg capsule, soft, 1 capsule (GPU) (51.99.99.99 -201459)</t>
  </si>
  <si>
    <t>flutamide 250 mg tablet, 1 tablet (GPU) (51.99.99.99 -204080)</t>
  </si>
  <si>
    <t>fluticasone furoate 27.5 mcg/1 dose nasal spray, suspension, 120 dose bottle (GPU) (51.99.99.99 -692510)</t>
  </si>
  <si>
    <t>fosfomycin 4 g powder for solution for injection, 1 vial (GPU) (51.99.99.99 -562150)</t>
  </si>
  <si>
    <t>gefitinib 250 mg film-coated tablet, 1 tablet (GPU) (51.99.99.99 -749717)</t>
  </si>
  <si>
    <t>hydroxycarbamide 500 mg capsule, hard, 1 capsule (GPU) (51.99.99.99 -204773)</t>
  </si>
  <si>
    <t>fenoterol hydrobromide 50 mcg/1 dose + ipratropium bromide 20 mcg/1 dose pressurised inhalation, solution, 200 dose actuation (GPU) (51.99.99.99 -822984)</t>
  </si>
  <si>
    <t>oxaliplatin 50 mg/10 mL concentrate for solution for infusion, 10 mL vial (GPU) (51.99.99.99 -207625)</t>
  </si>
  <si>
    <t>rivastigmine 9.5 mg/24 hr transdermal patch, 1 patch (GPU) (51.99.99.99 -657117)</t>
  </si>
  <si>
    <t>fluticasone 125 mcg/1 dose + salmeterol 25 mcg/1 dose pressurised inhalation, suspension, 120 dose actuation (GPU) (51.99.99.99 -816614)</t>
  </si>
  <si>
    <t>sevoflurane 100 mL/100 mL inhalation vapour, liquid, 250 mL bottle (GPU) (51.99.99.99 -524728)</t>
  </si>
  <si>
    <t>amino acids 75 g/1.477 L + dextrose 187 g/1.477 L + lipids 56 g/1.477 L emulsion for infusion, 1.477 L bag (GPU) (51.99.99.99 -1008546)</t>
  </si>
  <si>
    <t>vial</t>
  </si>
  <si>
    <t>capsule</t>
  </si>
  <si>
    <t>tablet</t>
  </si>
  <si>
    <t>bottle</t>
  </si>
  <si>
    <t>60 dose</t>
  </si>
  <si>
    <t>patch</t>
  </si>
  <si>
    <t>200 dose</t>
  </si>
  <si>
    <t>120 dose</t>
  </si>
  <si>
    <t>bag</t>
  </si>
  <si>
    <t>ต่ำกว่าวงเงิน</t>
  </si>
  <si>
    <t>รายชื่อผู้ชนะ</t>
  </si>
  <si>
    <t>การเสนอราคา</t>
  </si>
  <si>
    <t>บริษัท ซิลลิค ฟาร์มา จำกัด</t>
  </si>
  <si>
    <t>บริษัท ดีเคเอสเอช (ประเทศไทย) จำกัด</t>
  </si>
  <si>
    <t>บริษัท ไวทอล เมด จำกัด</t>
  </si>
  <si>
    <t>บริษัท เอฟ.ซี.พี. จำกัด</t>
  </si>
  <si>
    <t>บริษัท อเมริกัน ไต้หวัน ไบโอฟาร์ม จำกัด</t>
  </si>
  <si>
    <t>บริษัท 101 เมดิแคร์ จำกัด</t>
  </si>
  <si>
    <t>บริษัท โมเดิร์น แบรนด์ส จำกัด</t>
  </si>
  <si>
    <t>celecoxib 200 mg capsule, hard, 1 capsule (GPU)(51999999-781712)</t>
  </si>
  <si>
    <t>desflurane 100 mL/100 mL inhalation vapour, liquid, 240 mL bottle (GPU)(51999999-692445)</t>
  </si>
  <si>
    <t>enoxaparin sodium 40 mg/0.4 mL solution for injection, 0.4 mL prefilled syr (GPU)(51999999-851556)</t>
  </si>
  <si>
    <t>enoxaparin sodium 60 mg/0.6 mL solution for injection, 0.6 mL prefilled syr (GPU)(51999999-843275)</t>
  </si>
  <si>
    <t>eperisone hydrochloride 50 mg coated tablet, 1 tablet (GPU)(51999999-384014)</t>
  </si>
  <si>
    <t>ertapenem 1 g powder for concentrate for solution for infusion, 1 vial (GPU)(51999999-561439)</t>
  </si>
  <si>
    <t>hydralazine hydrochloride 25 mg film-coated tablet, 1 tablet (GPU)(51999999-733413)</t>
  </si>
  <si>
    <t>ioversol 741 mg/1 mL solution for injection, 50 mL vial (GPU)(51999999-777689)</t>
  </si>
  <si>
    <t>itopride hydrochloride 50 mg film-coated tablet, 1 tablet (GPU)(51999999-519739)</t>
  </si>
  <si>
    <t>lansoprazole 30 mg orodispersible tablet, 1 tablet (GPU)(51999999-205939)</t>
  </si>
  <si>
    <t>methylprednisolone 1 g powder and solvent for solution for injection/infusion, 1 vial (GPU)(51999999-1042136)</t>
  </si>
  <si>
    <t>metronidazole 500 mg/100 mL solution for infusion, 100 mL vial (GPU)(51999999-520626)</t>
  </si>
  <si>
    <t>parecoxib 40 mg powder for solution for injection, 1 vial (GPU)(51999999-207799)</t>
  </si>
  <si>
    <t>senna glycosides 7.5 mg tablet, 1 tablet (GPU)(51999999-687120)</t>
  </si>
  <si>
    <t>topiramate 50 mg film-coated tablet, 1 tablet (GPU)(51999999-460732)</t>
  </si>
  <si>
    <t>บริษัท สยามฟาร์มาซูติคอล จำกัด</t>
  </si>
  <si>
    <t>บริษัท เซ็นทรัลโพลีเทรดดิ้ง จำกัด</t>
  </si>
  <si>
    <t>บริษัท ยูนิเวอร์แซล เมดิคอล อินดัสตรี จำกัด</t>
  </si>
  <si>
    <t>บริษัท ที เอ็น พี เฮลท์แคร์ จำกัด</t>
  </si>
  <si>
    <t>บริษัท เอสพีเอส เมดิคอล จำกัด</t>
  </si>
  <si>
    <t>cap</t>
  </si>
  <si>
    <t>syr</t>
  </si>
  <si>
    <t>prefilled</t>
  </si>
  <si>
    <t>infusion</t>
  </si>
  <si>
    <t>acetylcysteine 600 mg effervescent tablet, 1 tablet (GPU)(51999999-300748)</t>
  </si>
  <si>
    <t>amino acids 10 g/100 mL solution for infusion, 100 mL bottle (GPU)(51999999-677648)</t>
  </si>
  <si>
    <t>amino acids 7.2 g/100 mL solution for infusion, 200 mL bag (GPU)(51999999-729978)</t>
  </si>
  <si>
    <t>calcium carbonate 1 g film-coated tablet, 1 tablet (GPU)(51999999-743154)</t>
  </si>
  <si>
    <t>clindamycin 600 mg/4 mL solution for injection/infusion, 4 mL vial (GPU)(51999999-553729)</t>
  </si>
  <si>
    <t>calcium chloride dihydrate 25.7 mg/100 mL + dextrose 1.5 g/100 mL + magnesium chloride hexahydrate 5.08 mg/100 mL + sodium chloride 538 mg/100 mL + sodium lactate 448 mg/100 mL solution for peritoneal dialysis, 2 L bag (GPU)(51999999-856184)</t>
  </si>
  <si>
    <t>calcium chloride dihydrate 18.3 mg/100 mL + dextrose 1.5 g/100 mL + magnesium chloride hexahydrate 5.08 mg/100 mL + sodium chloride 538 mg/100 mL + sodium lactate 448 mg/100 mL solution for peritoneal dialysis, 5 L bag (GPU)(51999999-818290)</t>
  </si>
  <si>
    <t>entecavir 500 mcg film-coated tablet, 1 tablet (GPU)(51999999-258296)</t>
  </si>
  <si>
    <t>etonogestrel 68 mg implant, 1 implant (GPU)(51999999-680466)</t>
  </si>
  <si>
    <t>phenytoin sodium 100 mg prolonged-release capsule, hard, 1 capsule (GPU)(51999999-313257)</t>
  </si>
  <si>
    <t>phenytoin sodium 250 mg/5 mL solution for injection/infusion, 5 mL vial (GPU)(51999999-865707)</t>
  </si>
  <si>
    <t>phenytoin 50 mg chewable tablet, 1 tablet (GPU)(51999999-313328)</t>
  </si>
  <si>
    <t>quetiapine 100 mg film-coated tablet, 1 tablet (GPU)(51999999-649463)</t>
  </si>
  <si>
    <t>quetiapine 25 mg film-coated tablet, 1 tablet (GPU)(51999999-649416)</t>
  </si>
  <si>
    <t>amino acids 46 g/1.448 L + dextrose 103 g/1.448 L + lipids 41 g/1.448 L emulsion for infusion, 1.448 L bag (GPU)(51999999-677355)</t>
  </si>
  <si>
    <t>vancomycin 500 mg powder for solution for infusion, 1 vial (GPU)(51999999-581673)</t>
  </si>
  <si>
    <t>บริษัท พรอสฟาร์มา จำกัด</t>
  </si>
  <si>
    <t>บริษัท อัลลายแอนซ์ ฟาร์มา จำกัด</t>
  </si>
  <si>
    <t>ห้างหุ้นส่วนจำกัด ภิญโญฟาร์มาซี</t>
  </si>
  <si>
    <t>implant</t>
  </si>
  <si>
    <t>รวม</t>
  </si>
  <si>
    <t>สรุปผลการซื้อยาร่วมเขตสุขภาพที่ 8 ปีงบประมาณ 2565</t>
  </si>
  <si>
    <t>วิธีการจัดซื้อ</t>
  </si>
  <si>
    <t>คัดเลือก</t>
  </si>
  <si>
    <t>e-bidding</t>
  </si>
  <si>
    <t>alfuzosin hydrochloride 10 mg prolonged-release tablet, 1 tablet (GPU)(51999999-652046)</t>
  </si>
  <si>
    <t>insulin aspart 30 iu/1 mL + insulin aspart protamine 70 iu/1 mL suspension for injection, 3 mL cartridge (GPU)(51999999-660150)</t>
  </si>
  <si>
    <t>brimonidine tartrate 150 mg/100 mL eye drops, solution, 5 mL bottle (GPU)(51999999-655069)</t>
  </si>
  <si>
    <t>calcipotriol 5 mg/100 g ointment, 30 g tube (GPU)(51999999-491762)</t>
  </si>
  <si>
    <t>cisatracurium 10 mg/5 mL solution for injection/infusion, 5 mL ampoule (GPU)(51999999-764389)</t>
  </si>
  <si>
    <t>esomeprazole 20 mg gastro-resistant tablet, 1 tablet (GPU)(51999999-203321)</t>
  </si>
  <si>
    <t>gemcitabine 1 g powder for solution for infusion, 1 vial (GPU)(51999999-824898)</t>
  </si>
  <si>
    <t>insulin glargine 100 iu/1 mL solution for injection, 3 mL prefilled pen (GPU)(51999999-658971)</t>
  </si>
  <si>
    <t>isophane insulin 100 iu/1 mL suspension for injection, 3 mL cartridge (GPU)(51999999-992971)</t>
  </si>
  <si>
    <t>multivitamins powder and solvent for solution for injection/infusion, 1 vial (GPU)(51999999-676617)</t>
  </si>
  <si>
    <t>peginterferon alfa-2a 180 mcg/0.5 mL solution for injection, 0.5 mL prefilled syr (GPU)(51999999-838987)</t>
  </si>
  <si>
    <t>epoetin beta 5000 iu/0.3 mL solution for injection, 0.3 mL prefilled syr (GPU)(51999999-690015)</t>
  </si>
  <si>
    <t>ticagrelor 90 mg film-coated tablet, 1 tablet (GPU)(51999999-226301)</t>
  </si>
  <si>
    <t>travoprost 4 mg/100 mL eye drops, solution, 2.5 mL bottle (GPU)(51999999-525531)</t>
  </si>
  <si>
    <t>venlafaxine 75 mg prolonged-release capsule, hard, 1 capsule (GPU)(51999999-320641)</t>
  </si>
  <si>
    <t>บริษัท พีทูพีเฮลธ์แคร์ จำกัด</t>
  </si>
  <si>
    <t>บริษัท เจ เอส วิชั่น จำกัด</t>
  </si>
  <si>
    <t>บริษัท เมดไลน์ จำกัด</t>
  </si>
  <si>
    <t>tube</t>
  </si>
  <si>
    <t>pen</t>
  </si>
  <si>
    <t>cartridge</t>
  </si>
  <si>
    <t>ampoule</t>
  </si>
  <si>
    <t>aciclovir 250 mg powder for solution for infusion, 1 vial (GPU)(51999999-536463)</t>
  </si>
  <si>
    <t>rabies immunoglobulin (horse) 1000 iu/5 mL solution for injection, 5 mL vial (GPU)(51999999-762666)</t>
  </si>
  <si>
    <t>carboplatin 450 mg/45 mL concentrate for solution for infusion, 45 mL vial (GPU)(51999999-201232)</t>
  </si>
  <si>
    <t>cefazolin 1 g powder for solution for injection, 1 vial (GPU)(51999999-977511)</t>
  </si>
  <si>
    <t>cefixime 100 mg capsule, hard, 1 capsule (GPU)(51999999-275409)</t>
  </si>
  <si>
    <t>ceftazidime 1 g powder for solution for injection, 1 vial (GPU)(51999999-961302)</t>
  </si>
  <si>
    <t>ceftriaxone 1 g powder for solution for injection/infusion, 1 vial (GPU)(51999999-694511)</t>
  </si>
  <si>
    <t>cytarabine 2 g powder for solution for injection/infusion, 1 vial (GPU)(51999999-688461)</t>
  </si>
  <si>
    <t>calcium chloride dihydrate 25.7 mg/100 mL + dextrose 1.5 g/100 mL + magnesium chloride hexahydrate 5.08 mg/100 mL + sodium chloride 538 mg/100 mL + sodium lactate 448 mg/100 mL solution for peritoneal dialysis, 5 L bag (GPU)(51999999-818476)</t>
  </si>
  <si>
    <t>ibuprofen 200 mg film-coated tablet, 1 tablet (GPU)(51999999-204929)</t>
  </si>
  <si>
    <t>lercanidipine hydrochloride 20 mg film-coated tablet, 1 tablet (GPU)(51999999-206069)</t>
  </si>
  <si>
    <t>silodosin 4 mg filmcoated tablet, 1 tablet (GPU)(51999999-687261)</t>
  </si>
  <si>
    <t>valproate sodium 400 mg powder and solvent for solution for injection, 1 vial (GPU)(51999999-673226)</t>
  </si>
  <si>
    <t>valproate sodium 500 mg prolonged-release tablet, 1 tablet (GPU)(51999999-644620)</t>
  </si>
  <si>
    <t>บริษัท เอเบิ้ล เมดิคอล จำกัด</t>
  </si>
  <si>
    <t>บริษัท ไบโอเนท-เอเชีย จำกัด</t>
  </si>
  <si>
    <t>บริษัท โมเดอร์นแมนู จำกัด</t>
  </si>
  <si>
    <t>aripiprazole 10 mg orodispersible tablet, 1 tablet (GPU)(51999999-227640)</t>
  </si>
  <si>
    <t>atorvastatin 40 mg film-coated tablet, 1 tablet (GPU)(51999999-693923)</t>
  </si>
  <si>
    <t>folinic acid 300 mg/30 mL solution for injection, 30 mL vial (GPU)(51999999-905086)</t>
  </si>
  <si>
    <t>colistin 150 mg powder for solution for injection, 1 vial (GPU)(51999999-520456)</t>
  </si>
  <si>
    <t>dorzolamide 2 g/100 mL + timolol 500 mg/100 mL eye drops, solution, 5 mL bottle (GPU)(51999999-522855)</t>
  </si>
  <si>
    <t>empagliflozin 10 mg film-coated tablet, 1 tablet (GPU)(51999999-965159)</t>
  </si>
  <si>
    <t>entacapone 200 mg film-coated tablet, 1 tablet (GPU)(51999999-293576)</t>
  </si>
  <si>
    <t>heparin sodium 25000 iu/5 mL solution for injection, 5 mL vial (GPU)(51999999-988968)</t>
  </si>
  <si>
    <t>ifosfamide 1 g powder for concentrate for solution for infusion, 1 vial (GPU)(51999999-205184)</t>
  </si>
  <si>
    <t>norepinephrine 4 mg/4 mL concentrate for solution for infusion, 4 mL ampoule (GPU)(51999999-572130)</t>
  </si>
  <si>
    <t>octreotide 100 mcg/1 mL solution for injection, 1 mL ampoule (GPU)(51999999-484890)</t>
  </si>
  <si>
    <t>paclitaxel 300 mg/50 mL concentrate for solution for infusion, 50 mL vial (GPU)(51999999-689020)</t>
  </si>
  <si>
    <t>paracetamol 500 mg tablet, 1 tablet (GPU)(51999999-747145)</t>
  </si>
  <si>
    <t>pyridostigmine bromide 60 mg coated tablet, 1 tablet (GPU)(51999999-647777)</t>
  </si>
  <si>
    <t>sulfasalazine 500 mg gastro-resistant tablet, 1 tablet (GPU)(51999999-988060)</t>
  </si>
  <si>
    <t>บริษัท ที.โอ.เคมีคอลส์(1979) จำกัด</t>
  </si>
  <si>
    <t>บริษัท แอตแลนต้า เมดดิคแคร์ จำกัด</t>
  </si>
  <si>
    <t>บริษัท โนว่า เฮลธ์แคร์ จำกัด</t>
  </si>
  <si>
    <t>บริษัท เฮลธ์แคร์ อาร์ อัส จำกัด</t>
  </si>
  <si>
    <t>sodium chloride 900 mg/100 mL solution for infusion, 1 L bag (GPU)(51999999-801522)</t>
  </si>
  <si>
    <t>sodium chloride 900 mg/100 mL solution for injection/infusion, 100 mL bag (GPU)(51999999-698204)</t>
  </si>
  <si>
    <t>sodium chloride 900 mg/100 mL irrigation solution, 1 L bottle (GPU)(51999999-789504)</t>
  </si>
  <si>
    <t>sodium chloride 900 mg/100 mL solution for injection, 5 mL unit dose (GPU)(51999999-521322)</t>
  </si>
  <si>
    <t>dextrose 5 g/100 mL + sodium chloride 450 mg/100 mL solution for infusion, 1 L bag (GPU)(51999999-528289)</t>
  </si>
  <si>
    <t>dextrose 5 g/100 mL solution for injection/infusion, 100 mL bag (GPU)(51999999-528579)</t>
  </si>
  <si>
    <t>water solution for injection, 10 mL unit dose (GPU)(51999999-521367)</t>
  </si>
  <si>
    <t>water solution for injection/infusion, 100 mL bag (GPU)(51999999-1101639)</t>
  </si>
  <si>
    <t>water irrigation solution, 1 L bottle (GPU)(51999999-779906)</t>
  </si>
  <si>
    <t>บริษัท วี.แอนด์.วี.กรุงเทพฯ จำกัด</t>
  </si>
  <si>
    <t>amlodipine 5 mg tablet, 1 tablet (GPU)(51999999-200142)</t>
  </si>
  <si>
    <t>gabapentin 300 mg capsule, hard, 1 capsule (GPU)(51999999-322178)</t>
  </si>
  <si>
    <t>chumchon RX</t>
  </si>
  <si>
    <t>sertraline 50 mg film-coated tablet, 1 tablet (GPU)(51999999-652235)</t>
  </si>
  <si>
    <t>siam pharma</t>
  </si>
  <si>
    <t>prefilled syr</t>
  </si>
  <si>
    <t>bot</t>
  </si>
  <si>
    <t>gallon</t>
  </si>
  <si>
    <t>สรุปผลการซื้อยาร่วมเขตสุขภาพที่ 8 ปีงบประมาณ 2566</t>
  </si>
  <si>
    <t>ซื้อจริง</t>
  </si>
  <si>
    <t>จำนวน</t>
  </si>
  <si>
    <t>ประมาณ</t>
  </si>
  <si>
    <t>บรรจุ</t>
  </si>
  <si>
    <t>คิดเป็น(%)</t>
  </si>
  <si>
    <t>ถุง/bag</t>
  </si>
  <si>
    <t>ขวด/bottle</t>
  </si>
  <si>
    <t>สรุปผลการซื้อยา_ร่วมเขตสุขภาพที่ 8 ปีงบประมาณ 2567</t>
  </si>
  <si>
    <t>มูลค่ายกเลิก</t>
  </si>
  <si>
    <t>%</t>
  </si>
  <si>
    <t>งบจริง</t>
  </si>
  <si>
    <t>1. ความคลาดเคลื่อนของข้อมูลประมาณการใช้ยาที่จะจัดซื้อร่วมระดับเขตและรายชื่อคณะกรรมการตรวจรับ</t>
  </si>
  <si>
    <t>2. ความล่าช้าในการขอความร่วมมือบันทึกข้อมูลต่างๆในระบบ eGP ของหน่วยงานลูก</t>
  </si>
  <si>
    <t xml:space="preserve">3. ปัญหาการดำเนินงานบันทึกข้อมูลในระบบ eGP </t>
  </si>
  <si>
    <t>calcium carbonate 1 g film-coated tablet, 1 tablet (GPU)(51999999-694255)</t>
  </si>
  <si>
    <t>ciclosporin 25 mg capsule, soft, 1 capsule (GPU)(51999999-201459)</t>
  </si>
  <si>
    <t>fluticasone propionate 125 mcg/1 dose + salmeterol 25 mcg/1 dose pressurised inhalation, suspension, 120 dose actuation (GPU) (51999999 - 816614)</t>
  </si>
  <si>
    <t>fluticasone propionate 250 mcg/1 dose + salmeterol 50 mcg/1 dose inhalation powder, pre-dispensed, 60 dose inhalation (GPU)(51999999-690155)</t>
  </si>
  <si>
    <t>lactulose 66.7 g/100 mL syrup, 100 mL bottle (GPU) (51999999 - 1282436)</t>
  </si>
  <si>
    <t>lamotrigine 50 mg film-coated tablet, 1 tablet (GPU) (51999999 - 1005680)</t>
  </si>
  <si>
    <t>meropenem 1 g powder for solution for injection/infusion, 1 vial(51999999-944239)</t>
  </si>
  <si>
    <t>metronidazole 500 mg/100 mL solution for infusion, 100 mL vial (GPU)(51999999-520626)metronidazole 500 mg/100 mL solution for infusion, 100 mL bag(GPU)(51999999-1165675)</t>
  </si>
  <si>
    <t>autuation</t>
  </si>
  <si>
    <t>inhalation</t>
  </si>
  <si>
    <t>บริษัท ที.พี.ดรัก แลบบอราทอรี่ส์ (1969) จำกัด</t>
  </si>
  <si>
    <t>บริษัท เบอร์ลินฟาร์มาซูติคอลอินดัสตรี้ จำกัด</t>
  </si>
  <si>
    <t>บริษัท ยูนีซัน จำกัด</t>
  </si>
  <si>
    <t>ยกเลิก 2 รายการ</t>
  </si>
  <si>
    <t>สรุปผลการซื้อยา_ร่วมเขตสุขภาพที่ 8 ปีงบประมาณ 2568</t>
  </si>
  <si>
    <t>ยกเลิก 17 รายการ เป็นเงิน</t>
  </si>
  <si>
    <r>
      <t>ที่</t>
    </r>
    <r>
      <rPr>
        <sz val="16"/>
        <color rgb="FFFF0000"/>
        <rFont val="TH Niramit AS"/>
      </rPr>
      <t>ยกเลิก</t>
    </r>
  </si>
  <si>
    <t>ที่ใช้จริง</t>
  </si>
  <si>
    <t>   1. adenosine 6 mg/2 mL solution for injection, 2 mL vial (GPU) (51.99.99.99 - 536910)</t>
  </si>
  <si>
    <t>   2. amiodarone hydrochloride 150 mg/3 mL concentrate for solution for injection/infusion, 3 mL ampoule (GPU) (51.99.99.99 - 519453)</t>
  </si>
  <si>
    <t>   3. amoxicillin 500 mg + clavulanic acid 125 mg film-coated tablet, 1 tablet (GPU) (51.99.99.99 - 229206)</t>
  </si>
  <si>
    <t>   4. dacarbazine 500 mg powder for solution for infusion, 1 vial (GPU) (51.99.99.99 - 202130)</t>
  </si>
  <si>
    <t>   5. denosumab 60 mg/1 mL solution for injection, 1 mL prefilled syr (GPU) (51.99.99.99 - 739669)</t>
  </si>
  <si>
    <t>   6. fluorouracil 1 g/20 mL solution for injection/infusion, 20 mL vial (GPU) (51.99.99.99 - 199724)</t>
  </si>
  <si>
    <t>   7. gabapentin 100 mg capsule, hard, 1 capsule (GPU) (51.99.99.99 - 333667)</t>
  </si>
  <si>
    <t>   8. galantamine 8 mg prolonged-release capsule, hard, 1 capsule (GPU) (51.99.99.99 - 425048)</t>
  </si>
  <si>
    <t>   9. imatinib 100 mg film-coated tablet, 1 tablet (GPU) (51.99.99.99 - 868245)</t>
  </si>
  <si>
    <t>   10. leuprorelin acetate 3.75 mg powder and solvent for prolonged-release suspension for injection, 1 prefilled syr (GPU) (51.99.99.99 - 960414)</t>
  </si>
  <si>
    <t>   11. levetiracetam 500 mg film-coated tablet, 1 tablet (GPU) (51.99.99.99 - 354189)</t>
  </si>
  <si>
    <t>   12. levetiracetam 500 mg/5 mL concentrate for solution for infusion, 5 mL vial (GPU) (51.99.99.99 - 564704)</t>
  </si>
  <si>
    <t>   13. benserazide 50 mg + levodopa 200 mg tablet, 1 tablet (GPU) (51.99.99.99 - 359413)</t>
  </si>
  <si>
    <t>   14. levofloxacin 750 mg/150 mL solution for infusion, 150 mL vial (GPU) (51.99.99.99 - 565152)levofloxacin 750 mg/150 mL solution for infusion, 150 mL bag (GPU) (51.99.99.99 - 1196750)</t>
  </si>
  <si>
    <t>   15. manidipine hydrochloride 10 mg tablet, 1 tablet (GPU) (51.99.99.99 - 206237)</t>
  </si>
  <si>
    <t>   16. meropenem 1 g powder for solution for injection/infusion, 1 vial (GPU) (51.99.99.99 - 944239)</t>
  </si>
  <si>
    <t>   17. omeprazole 40 mg powder for solution for injection, 1 vial (GPU) (51.99.99.99 - 207543)</t>
  </si>
  <si>
    <t>   18. oxaliplatin 100 mg/20 mL concentrate for solution for infusion, 20 mL vial (GPU) (51.99.99.99 - 917252)</t>
  </si>
  <si>
    <t>   19. oxytetracycline 5 mg/1 g + polymyxin b sulfate 10000 iu/1 g eye ointment, 3.5 g tube (GPU) (51.99.99.99 - 689175)</t>
  </si>
  <si>
    <t>   20. pantoprazole 40 mg powder for solution for injection, 1 vial (GPU) (51.99.99.99 - 207768)</t>
  </si>
  <si>
    <t>   21. piperacillin 4 g + tazobactam 500 mg powder for solution for injection/infusion, 1 vial (GPU) (51.99.99.99 - 697671)</t>
  </si>
  <si>
    <t>   22. pregabalin 75 mg capsule, hard, 1 capsule (GPU) (51.99.99.99 - 364611)</t>
  </si>
  <si>
    <t>   23. rabies vaccine (vero cell) 2.5 iu powder and solvent for solution for injection, 1 vial (GPU) (51.99.99.99 - 862174)</t>
  </si>
  <si>
    <t>   24. tafluprost 1.5 mg/100 mL + timolol 500 mg/100 mL eye drops, solution, 0.3 mL unit dose (GPU) (51.99.99.99 - 995546)</t>
  </si>
  <si>
    <t>   25. vitamin b complex tablet, 1 tablet (GUP) (51.99.99.99 - 903569)</t>
  </si>
  <si>
    <t>  บริษัท ดีเคเอสเอช (ประเทศไทย) จำกัด ( เวลาเสนอราคา 08:36:11.924) THAI </t>
  </si>
  <si>
    <t>  ห้างหุ้นส่วนจำกัด ภิญโญฟาร์มาซี ( เวลาเสนอราคา 15:32:23.590) THAI </t>
  </si>
  <si>
    <t>  บริษัท พีทูพีเฮลธ์แคร์ จำกัด ( เวลาเสนอราคา 09:17:42.379) THAI </t>
  </si>
  <si>
    <t>  บริษัท บี.เอ็ล.ฮั้ว จำกัด ( เวลาเสนอราคา 08:50:58.699) THAI </t>
  </si>
  <si>
    <t>  บริษัท ซิลลิค ฟาร์มา จำกัด ( เวลาเสนอราคา 11:26:16.029) THAI </t>
  </si>
  <si>
    <t>  บริษัท ชูมิตร 1967 จำกัด ( เวลาเสนอราคา 14:24:23.712) THAI </t>
  </si>
  <si>
    <t>  บริษัท สยามฟาร์มาซูติคอล จำกัด ( เวลาเสนอราคา 15:00:36.585) THAI </t>
  </si>
  <si>
    <t>  บริษัท ดีเคเค ดิไวซ์ จำกัด ( เวลาเสนอราคา 09:58:45.883) THAI </t>
  </si>
  <si>
    <t>  บริษัท โปลิฟาร์ม จำกัด ( เวลาเสนอราคา 14:51:31.024) THAI </t>
  </si>
  <si>
    <t>  บริษัท เมดไลน์ จำกัด ( เวลาเสนอราคา 13:00:11.706) THAI </t>
  </si>
  <si>
    <t>  บริษัท โมเดิร์น แบรนด์ส จำกัด ( เวลาเสนอราคา 09:30:43.905) THAI </t>
  </si>
  <si>
    <t>  บริษัท ไบโอวาลิส จำกัด ( เวลาเสนอราคา 14:44:42.411) THAI </t>
  </si>
  <si>
    <t>  บริษัท โนว่า เฮลธ์แคร์ จำกัด ( เวลาเสนอราคา 08:42:23.755) THAI </t>
  </si>
  <si>
    <t>  บริษัท สหแพทย์เภสัช จำกัด ( เวลาเสนอราคา 09:02:02.691) THAI </t>
  </si>
  <si>
    <t>amoxicillin 1 g + clavulanic acid 200 mg powder for solution for injection/infusion, 1 vial (GPU)(51999999-538415)</t>
  </si>
  <si>
    <t>bortezomib 1 mg powder for solution for injection, 1 vial (GPU)(51999999-200807)</t>
  </si>
  <si>
    <t>chlorhexidine gluconate 4 g/100 mL cutaneous solution, 5 L gallon (GPU)(51999999-757696)</t>
  </si>
  <si>
    <t>cilostazol 50 mg tablet, 1 tablet (GPU)(51999999-201526)</t>
  </si>
  <si>
    <t>enalapril maleate 5 mg tablet, 1 tablet (GPU)(51999999-746492)</t>
  </si>
  <si>
    <t>etoricoxib 60 mg film-coated tablet, 1 tablet (GPU)(51999999-203537)</t>
  </si>
  <si>
    <t>ezetimibe 10 mg tablet, 1 tablet (GPU)(51999999-685115)</t>
  </si>
  <si>
    <t>filgrastim 300 mcg/1 mL solution for injection/infusion, 1 mL prefilled syr (GPU)(51999999-959320)</t>
  </si>
  <si>
    <t>glipizide 5 mg tablet, 1 tablet (GPU)(51999999-248314)</t>
  </si>
  <si>
    <t>hydrocortisone 100 mg powder for solution for injection, 1 vial (GPU)(51999999-849295)</t>
  </si>
  <si>
    <t>idarubicin hydrochloride 10 mg/10 mL concentrate for solution for infusion, 10 mL vial (GPU)(51999999-205113)</t>
  </si>
  <si>
    <t>iopromide 31.17 g/50 mL solution for injection, 50 mL vial (GPU)(51999999-1028891)</t>
  </si>
  <si>
    <t>iopromide 76.88 g/100 mL solution for injection, 100 mL vial (GPU)(51999999-563914)</t>
  </si>
  <si>
    <t>lactulose 66.7 g/100 mL syrup, 100 mL bottle (GPU)(51999999-618179)</t>
  </si>
  <si>
    <t>lanthanum 500 mg chewable tablet, 1 tablet (GPU)(51999999-519316)</t>
  </si>
  <si>
    <t>carbidopa 25 mg + entacapone 200 mg + levodopa 100 mg film-coated tablet, 1 tablet (GPU)(51999999-446897)</t>
  </si>
  <si>
    <t>mycophenolate mofetil 250 mg capsule, hard, 1 capsule (GPU)(51999999-206758)</t>
  </si>
  <si>
    <t>nicardipine hydrochloride 2 mg/2 mL solution for injection/infusion, 2 mL ampoule (GPU)(51999999-770440)</t>
  </si>
  <si>
    <t>oxymetholone 50 mg tablet, 1 tablet (GPU)(51999999-245191)</t>
  </si>
  <si>
    <t>hyaluronate sodium 180 mg/100 mL eye drops, solution, 0.3 mL unit dose (GPU)(51999999-744954)</t>
  </si>
  <si>
    <t>tiotropium 18 mcg inhalation powder, hard capsule, 1 capsule (GPU)(51999999-650018)</t>
  </si>
  <si>
    <t>tranexamic acid 50 mg/1 mL solution for injection, 5 mL ampoule (GPU)(51999999-675396)</t>
  </si>
  <si>
    <t>thiamine 100 mg/1 mL solution for injection, 1 mL ampoule (GPU)(51999999-580041)</t>
  </si>
  <si>
    <t>  บริษัท ดีเคเอสเอช (ประเทศไทย) จำกัด </t>
  </si>
  <si>
    <t>  บริษัท เบอร์ลินฟาร์มาซูติคอลอินดัสตรี้ จำกัด </t>
  </si>
  <si>
    <t>  บริษัท พรอสฟาร์มา จำกัด </t>
  </si>
  <si>
    <t>  บริษัท สยามฟาร์มาซูติคอล จำกัด </t>
  </si>
  <si>
    <t>  บริษัท ซิลลิค ฟาร์มา จำกัด </t>
  </si>
  <si>
    <t>  บริษัท ชุมชนเภสัชกรรม จำกัด (มหาชน) </t>
  </si>
  <si>
    <t>  ห้างหุ้นส่วนจำกัด ภิญโญฟาร์มาซี </t>
  </si>
  <si>
    <t>  บริษัท ที.แมน ฟาร์มาซูติคอล จำกัด</t>
  </si>
  <si>
    <t>  บริษัท ยูนิเวอร์แซล เมดิคอล อินดัสตรี จำกัด </t>
  </si>
  <si>
    <t>  บริษัท สหแพทย์เภสัช จำกัด </t>
  </si>
  <si>
    <t>รวมทั้งสิ้น</t>
  </si>
  <si>
    <t>คงเหลือวงเงินงบประมาณรายการที่ได้</t>
  </si>
  <si>
    <t>รวมทั้งหมด</t>
  </si>
  <si>
    <t>รวมรายการที่ยกเลิก 10 รายการ</t>
  </si>
  <si>
    <t>จำนวนเงินงบประมาณ</t>
  </si>
  <si>
    <t>ที่ยกเลิก</t>
  </si>
  <si>
    <t>จำนวนเงินที่ได้</t>
  </si>
  <si>
    <t>4. ปัญหากำลังคนและภาระงานเพิ่มขึ้นและเร่งด่วน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</si>
</sst>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9">
    <font>
      <sz val="1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11"/>
      <color rgb="FFFF0000"/>
      <name val="Calibri"/>
      <family val="2"/>
      <charset val="222"/>
      <scheme val="minor"/>
    </font>
    <font>
      <sz val="16"/>
      <color rgb="FF3333FF"/>
      <name val="TH Niramit AS"/>
    </font>
    <font>
      <sz val="16"/>
      <name val="TH Niramit AS"/>
    </font>
    <font>
      <sz val="16"/>
      <color rgb="FFFF0000"/>
      <name val="TH Niramit AS"/>
    </font>
    <font>
      <b/>
      <sz val="16"/>
      <color theme="4"/>
      <name val="TH Niramit AS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color rgb="FF3333FF"/>
      <name val="Arial"/>
      <family val="2"/>
    </font>
    <font>
      <sz val="12"/>
      <name val="Arial"/>
      <family val="2"/>
      <charset val="222"/>
    </font>
    <font>
      <b/>
      <sz val="12"/>
      <name val="Calibri"/>
      <family val="2"/>
      <charset val="222"/>
      <scheme val="minor"/>
    </font>
    <font>
      <b/>
      <sz val="12"/>
      <name val="Arial"/>
      <family val="2"/>
      <charset val="22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9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0">
    <xf numFmtId="0" fontId="0" fillId="0" borderId="0" xfId="0"/>
    <xf numFmtId="0" fontId="0" fillId="0" borderId="1" xfId="0" applyBorder="1" applyAlignment="1">
      <alignment vertical="top" wrapText="1"/>
    </xf>
    <xf numFmtId="0" fontId="0" fillId="2" borderId="2" xfId="0" applyFill="1" applyBorder="1" applyAlignment="1">
      <alignment horizontal="center" vertical="top" wrapText="1"/>
    </xf>
    <xf numFmtId="4" fontId="0" fillId="2" borderId="2" xfId="0" applyNumberForma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4" fontId="0" fillId="2" borderId="3" xfId="0" applyNumberForma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4" fontId="0" fillId="0" borderId="1" xfId="1" applyNumberFormat="1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0" xfId="0" applyNumberFormat="1" applyAlignment="1">
      <alignment vertical="top" wrapText="1"/>
    </xf>
    <xf numFmtId="164" fontId="0" fillId="3" borderId="1" xfId="1" applyNumberFormat="1" applyFont="1" applyFill="1" applyBorder="1"/>
    <xf numFmtId="164" fontId="3" fillId="3" borderId="1" xfId="1" applyNumberFormat="1" applyFont="1" applyFill="1" applyBorder="1"/>
    <xf numFmtId="4" fontId="0" fillId="3" borderId="1" xfId="0" applyNumberFormat="1" applyFill="1" applyBorder="1" applyAlignment="1">
      <alignment vertical="top" wrapText="1"/>
    </xf>
    <xf numFmtId="4" fontId="3" fillId="3" borderId="1" xfId="0" applyNumberFormat="1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top" wrapText="1"/>
    </xf>
    <xf numFmtId="4" fontId="0" fillId="3" borderId="1" xfId="0" applyNumberFormat="1" applyFill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5" fillId="2" borderId="2" xfId="0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5" fillId="2" borderId="3" xfId="0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4" fontId="5" fillId="0" borderId="1" xfId="0" applyNumberFormat="1" applyFont="1" applyBorder="1" applyAlignment="1">
      <alignment vertical="top"/>
    </xf>
    <xf numFmtId="1" fontId="5" fillId="0" borderId="1" xfId="0" applyNumberFormat="1" applyFont="1" applyBorder="1" applyAlignment="1">
      <alignment vertical="top"/>
    </xf>
    <xf numFmtId="4" fontId="5" fillId="0" borderId="0" xfId="0" applyNumberFormat="1" applyFont="1" applyAlignment="1">
      <alignment vertical="top"/>
    </xf>
    <xf numFmtId="4" fontId="6" fillId="0" borderId="0" xfId="0" applyNumberFormat="1" applyFont="1" applyAlignment="1">
      <alignment vertical="top"/>
    </xf>
    <xf numFmtId="4" fontId="6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vertical="top" wrapText="1"/>
    </xf>
    <xf numFmtId="3" fontId="6" fillId="0" borderId="0" xfId="0" applyNumberFormat="1" applyFont="1" applyAlignment="1">
      <alignment vertical="top"/>
    </xf>
    <xf numFmtId="1" fontId="6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3" fontId="5" fillId="0" borderId="1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4" fontId="7" fillId="0" borderId="1" xfId="0" applyNumberFormat="1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8" fillId="2" borderId="0" xfId="0" applyFont="1" applyFill="1"/>
    <xf numFmtId="4" fontId="8" fillId="2" borderId="0" xfId="0" applyNumberFormat="1" applyFont="1" applyFill="1"/>
    <xf numFmtId="0" fontId="8" fillId="0" borderId="0" xfId="0" applyFont="1"/>
    <xf numFmtId="0" fontId="8" fillId="0" borderId="1" xfId="0" applyFont="1" applyBorder="1"/>
    <xf numFmtId="4" fontId="8" fillId="0" borderId="1" xfId="0" applyNumberFormat="1" applyFont="1" applyBorder="1"/>
    <xf numFmtId="3" fontId="8" fillId="0" borderId="1" xfId="0" applyNumberFormat="1" applyFont="1" applyBorder="1"/>
    <xf numFmtId="0" fontId="9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8" fillId="0" borderId="6" xfId="0" applyFont="1" applyBorder="1"/>
    <xf numFmtId="4" fontId="8" fillId="0" borderId="0" xfId="0" applyNumberFormat="1" applyFont="1"/>
    <xf numFmtId="0" fontId="9" fillId="0" borderId="0" xfId="0" applyFont="1"/>
    <xf numFmtId="4" fontId="9" fillId="0" borderId="0" xfId="0" applyNumberFormat="1" applyFont="1"/>
    <xf numFmtId="0" fontId="10" fillId="10" borderId="0" xfId="0" applyFont="1" applyFill="1"/>
    <xf numFmtId="4" fontId="10" fillId="10" borderId="0" xfId="0" applyNumberFormat="1" applyFont="1" applyFill="1"/>
    <xf numFmtId="0" fontId="11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8" fillId="7" borderId="1" xfId="0" applyFont="1" applyFill="1" applyBorder="1" applyAlignment="1">
      <alignment vertical="top"/>
    </xf>
    <xf numFmtId="0" fontId="8" fillId="7" borderId="1" xfId="0" applyFont="1" applyFill="1" applyBorder="1" applyAlignment="1">
      <alignment vertical="top" wrapText="1"/>
    </xf>
    <xf numFmtId="4" fontId="8" fillId="7" borderId="1" xfId="0" applyNumberFormat="1" applyFont="1" applyFill="1" applyBorder="1" applyAlignment="1">
      <alignment vertical="top"/>
    </xf>
    <xf numFmtId="0" fontId="8" fillId="7" borderId="0" xfId="0" applyFont="1" applyFill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4" fontId="8" fillId="0" borderId="1" xfId="0" applyNumberFormat="1" applyFont="1" applyBorder="1" applyAlignment="1">
      <alignment vertical="top"/>
    </xf>
    <xf numFmtId="0" fontId="8" fillId="0" borderId="0" xfId="0" applyFont="1" applyAlignment="1">
      <alignment vertical="top"/>
    </xf>
    <xf numFmtId="0" fontId="12" fillId="3" borderId="1" xfId="0" applyFont="1" applyFill="1" applyBorder="1" applyAlignment="1">
      <alignment vertical="top" wrapText="1"/>
    </xf>
    <xf numFmtId="4" fontId="12" fillId="3" borderId="1" xfId="0" applyNumberFormat="1" applyFont="1" applyFill="1" applyBorder="1" applyAlignment="1">
      <alignment vertical="top" wrapText="1"/>
    </xf>
    <xf numFmtId="0" fontId="8" fillId="0" borderId="0" xfId="0" applyFont="1" applyAlignment="1">
      <alignment vertical="top" wrapText="1"/>
    </xf>
    <xf numFmtId="4" fontId="8" fillId="0" borderId="0" xfId="0" applyNumberFormat="1" applyFont="1" applyAlignment="1">
      <alignment vertical="top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vertical="top"/>
    </xf>
    <xf numFmtId="0" fontId="13" fillId="10" borderId="0" xfId="0" applyFont="1" applyFill="1" applyAlignment="1">
      <alignment horizontal="left" vertical="top" wrapText="1"/>
    </xf>
    <xf numFmtId="4" fontId="14" fillId="10" borderId="0" xfId="0" applyNumberFormat="1" applyFont="1" applyFill="1" applyAlignment="1">
      <alignment vertical="top"/>
    </xf>
    <xf numFmtId="0" fontId="14" fillId="10" borderId="0" xfId="0" applyFont="1" applyFill="1" applyAlignment="1">
      <alignment vertical="top"/>
    </xf>
    <xf numFmtId="0" fontId="15" fillId="2" borderId="2" xfId="0" applyFont="1" applyFill="1" applyBorder="1" applyAlignment="1">
      <alignment horizontal="center" vertical="top" wrapText="1"/>
    </xf>
    <xf numFmtId="4" fontId="15" fillId="2" borderId="2" xfId="0" applyNumberFormat="1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right" vertical="top" wrapText="1"/>
    </xf>
    <xf numFmtId="0" fontId="15" fillId="0" borderId="0" xfId="0" applyFont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 wrapText="1"/>
    </xf>
    <xf numFmtId="4" fontId="15" fillId="2" borderId="3" xfId="0" applyNumberFormat="1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left" vertical="top" wrapText="1"/>
    </xf>
    <xf numFmtId="4" fontId="15" fillId="3" borderId="1" xfId="0" applyNumberFormat="1" applyFont="1" applyFill="1" applyBorder="1" applyAlignment="1">
      <alignment horizontal="center" vertical="top" wrapText="1"/>
    </xf>
    <xf numFmtId="0" fontId="16" fillId="3" borderId="1" xfId="0" applyFont="1" applyFill="1" applyBorder="1" applyAlignment="1">
      <alignment vertical="top" wrapText="1"/>
    </xf>
    <xf numFmtId="4" fontId="15" fillId="3" borderId="1" xfId="0" applyNumberFormat="1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right" vertical="top" wrapText="1"/>
    </xf>
    <xf numFmtId="0" fontId="15" fillId="3" borderId="1" xfId="0" applyFont="1" applyFill="1" applyBorder="1" applyAlignment="1">
      <alignment horizontal="center" vertical="top" wrapText="1"/>
    </xf>
    <xf numFmtId="4" fontId="15" fillId="0" borderId="1" xfId="0" applyNumberFormat="1" applyFont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horizontal="left" vertical="top" wrapText="1"/>
    </xf>
    <xf numFmtId="4" fontId="15" fillId="6" borderId="1" xfId="1" applyNumberFormat="1" applyFont="1" applyFill="1" applyBorder="1" applyAlignment="1">
      <alignment vertical="top" wrapText="1"/>
    </xf>
    <xf numFmtId="4" fontId="15" fillId="6" borderId="1" xfId="0" applyNumberFormat="1" applyFont="1" applyFill="1" applyBorder="1" applyAlignment="1">
      <alignment vertical="top" wrapText="1"/>
    </xf>
    <xf numFmtId="0" fontId="15" fillId="6" borderId="1" xfId="0" applyFont="1" applyFill="1" applyBorder="1" applyAlignment="1">
      <alignment horizontal="right" vertical="top" wrapText="1"/>
    </xf>
    <xf numFmtId="0" fontId="15" fillId="6" borderId="0" xfId="0" applyFont="1" applyFill="1" applyAlignment="1">
      <alignment vertical="top" wrapText="1"/>
    </xf>
    <xf numFmtId="0" fontId="15" fillId="7" borderId="1" xfId="0" applyFont="1" applyFill="1" applyBorder="1" applyAlignment="1">
      <alignment vertical="top" wrapText="1"/>
    </xf>
    <xf numFmtId="0" fontId="15" fillId="7" borderId="1" xfId="0" applyFont="1" applyFill="1" applyBorder="1" applyAlignment="1">
      <alignment horizontal="left" vertical="top" wrapText="1"/>
    </xf>
    <xf numFmtId="4" fontId="15" fillId="7" borderId="1" xfId="0" applyNumberFormat="1" applyFont="1" applyFill="1" applyBorder="1" applyAlignment="1">
      <alignment vertical="top" wrapText="1"/>
    </xf>
    <xf numFmtId="164" fontId="15" fillId="7" borderId="1" xfId="1" applyNumberFormat="1" applyFont="1" applyFill="1" applyBorder="1" applyAlignment="1">
      <alignment horizontal="right"/>
    </xf>
    <xf numFmtId="0" fontId="15" fillId="7" borderId="0" xfId="0" applyFont="1" applyFill="1" applyAlignment="1">
      <alignment vertical="top" wrapText="1"/>
    </xf>
    <xf numFmtId="0" fontId="15" fillId="8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left" vertical="top" wrapText="1"/>
    </xf>
    <xf numFmtId="4" fontId="15" fillId="8" borderId="1" xfId="0" applyNumberFormat="1" applyFont="1" applyFill="1" applyBorder="1" applyAlignment="1">
      <alignment vertical="top" wrapText="1"/>
    </xf>
    <xf numFmtId="164" fontId="15" fillId="8" borderId="1" xfId="1" applyNumberFormat="1" applyFont="1" applyFill="1" applyBorder="1" applyAlignment="1">
      <alignment horizontal="right"/>
    </xf>
    <xf numFmtId="0" fontId="15" fillId="8" borderId="0" xfId="0" applyFont="1" applyFill="1" applyAlignment="1">
      <alignment vertical="top" wrapText="1"/>
    </xf>
    <xf numFmtId="0" fontId="15" fillId="9" borderId="1" xfId="0" applyFont="1" applyFill="1" applyBorder="1" applyAlignment="1">
      <alignment vertical="top" wrapText="1"/>
    </xf>
    <xf numFmtId="0" fontId="15" fillId="9" borderId="1" xfId="0" applyFont="1" applyFill="1" applyBorder="1" applyAlignment="1">
      <alignment horizontal="left" vertical="top" wrapText="1"/>
    </xf>
    <xf numFmtId="4" fontId="15" fillId="9" borderId="1" xfId="0" applyNumberFormat="1" applyFont="1" applyFill="1" applyBorder="1" applyAlignment="1">
      <alignment vertical="top" wrapText="1"/>
    </xf>
    <xf numFmtId="164" fontId="15" fillId="9" borderId="1" xfId="1" applyNumberFormat="1" applyFont="1" applyFill="1" applyBorder="1" applyAlignment="1">
      <alignment horizontal="right"/>
    </xf>
    <xf numFmtId="0" fontId="15" fillId="9" borderId="0" xfId="0" applyFont="1" applyFill="1" applyAlignment="1">
      <alignment vertical="top" wrapText="1"/>
    </xf>
    <xf numFmtId="4" fontId="15" fillId="9" borderId="0" xfId="0" applyNumberFormat="1" applyFont="1" applyFill="1" applyAlignment="1">
      <alignment vertical="top" wrapText="1"/>
    </xf>
    <xf numFmtId="164" fontId="15" fillId="6" borderId="1" xfId="1" applyNumberFormat="1" applyFont="1" applyFill="1" applyBorder="1" applyAlignment="1">
      <alignment horizontal="right"/>
    </xf>
    <xf numFmtId="4" fontId="15" fillId="6" borderId="0" xfId="0" applyNumberFormat="1" applyFont="1" applyFill="1" applyAlignment="1">
      <alignment vertical="top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vertical="top" wrapText="1"/>
    </xf>
    <xf numFmtId="0" fontId="15" fillId="8" borderId="1" xfId="0" applyFont="1" applyFill="1" applyBorder="1" applyAlignment="1">
      <alignment horizontal="right" vertical="top" wrapText="1"/>
    </xf>
    <xf numFmtId="0" fontId="15" fillId="7" borderId="1" xfId="0" applyFont="1" applyFill="1" applyBorder="1" applyAlignment="1">
      <alignment horizontal="right" vertical="top" wrapText="1"/>
    </xf>
    <xf numFmtId="4" fontId="15" fillId="7" borderId="0" xfId="0" applyNumberFormat="1" applyFont="1" applyFill="1" applyAlignment="1">
      <alignment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 wrapText="1"/>
    </xf>
    <xf numFmtId="0" fontId="15" fillId="0" borderId="1" xfId="0" applyFont="1" applyBorder="1" applyAlignment="1">
      <alignment vertical="top" wrapText="1"/>
    </xf>
    <xf numFmtId="0" fontId="15" fillId="0" borderId="0" xfId="0" applyFont="1" applyAlignment="1">
      <alignment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4" fontId="17" fillId="0" borderId="0" xfId="0" applyNumberFormat="1" applyFont="1" applyAlignment="1">
      <alignment vertical="top" wrapText="1"/>
    </xf>
    <xf numFmtId="0" fontId="17" fillId="0" borderId="0" xfId="0" applyFont="1" applyAlignment="1">
      <alignment horizontal="right" vertical="top" wrapText="1"/>
    </xf>
    <xf numFmtId="4" fontId="15" fillId="0" borderId="0" xfId="0" applyNumberFormat="1" applyFont="1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18" fillId="10" borderId="0" xfId="0" applyFont="1" applyFill="1" applyAlignment="1">
      <alignment horizontal="left" vertical="top" wrapText="1"/>
    </xf>
    <xf numFmtId="4" fontId="18" fillId="10" borderId="0" xfId="0" applyNumberFormat="1" applyFont="1" applyFill="1" applyAlignment="1">
      <alignment vertical="top" wrapText="1"/>
    </xf>
    <xf numFmtId="0" fontId="18" fillId="10" borderId="0" xfId="0" applyFont="1" applyFill="1" applyAlignment="1">
      <alignment horizontal="right" vertical="top" wrapText="1"/>
    </xf>
    <xf numFmtId="0" fontId="18" fillId="10" borderId="0" xfId="0" applyFont="1" applyFill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8" fillId="10" borderId="0" xfId="0" applyFont="1" applyFill="1"/>
    <xf numFmtId="4" fontId="8" fillId="10" borderId="0" xfId="0" applyNumberFormat="1" applyFont="1" applyFill="1"/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3333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618A-FCED-4DA9-8B00-239920DA8098}">
  <dimension ref="A1:J104"/>
  <sheetViews>
    <sheetView workbookViewId="0">
      <pane xSplit="3" ySplit="2" topLeftCell="D99" activePane="bottomRight" state="frozen"/>
      <selection pane="topRight" activeCell="E1" sqref="E1"/>
      <selection pane="bottomLeft" activeCell="A3" sqref="A3"/>
      <selection pane="bottomRight" activeCell="B20" sqref="B20"/>
    </sheetView>
  </sheetViews>
  <sheetFormatPr defaultRowHeight="12.75"/>
  <cols>
    <col min="1" max="1" width="4.140625" style="7" customWidth="1"/>
    <col min="2" max="2" width="40.85546875" style="7" customWidth="1"/>
    <col min="3" max="3" width="14.85546875" style="10" customWidth="1"/>
    <col min="4" max="4" width="20.140625" style="10" customWidth="1"/>
    <col min="5" max="5" width="15.5703125" style="10" customWidth="1"/>
    <col min="6" max="6" width="9.28515625" style="10" bestFit="1" customWidth="1"/>
    <col min="7" max="8" width="9.140625" style="7"/>
    <col min="9" max="9" width="12.7109375" style="10" bestFit="1" customWidth="1"/>
    <col min="10" max="10" width="9.28515625" style="10" bestFit="1" customWidth="1"/>
    <col min="11" max="16384" width="9.140625" style="7"/>
  </cols>
  <sheetData>
    <row r="1" spans="1:10" s="4" customFormat="1" ht="16.5" customHeight="1">
      <c r="A1" s="2" t="s">
        <v>0</v>
      </c>
      <c r="B1" s="2" t="s">
        <v>11</v>
      </c>
      <c r="C1" s="3" t="s">
        <v>12</v>
      </c>
      <c r="D1" s="3" t="s">
        <v>44</v>
      </c>
      <c r="E1" s="3" t="s">
        <v>13</v>
      </c>
      <c r="F1" s="3" t="s">
        <v>9</v>
      </c>
      <c r="G1" s="2" t="s">
        <v>17</v>
      </c>
      <c r="H1" s="2" t="s">
        <v>18</v>
      </c>
      <c r="I1" s="3" t="s">
        <v>43</v>
      </c>
      <c r="J1" s="3" t="s">
        <v>15</v>
      </c>
    </row>
    <row r="2" spans="1:10" s="4" customFormat="1">
      <c r="A2" s="5"/>
      <c r="B2" s="5"/>
      <c r="C2" s="6"/>
      <c r="D2" s="6" t="s">
        <v>45</v>
      </c>
      <c r="E2" s="6"/>
      <c r="F2" s="6"/>
      <c r="G2" s="5"/>
      <c r="H2" s="5"/>
      <c r="I2" s="6" t="s">
        <v>1</v>
      </c>
      <c r="J2" s="6" t="s">
        <v>16</v>
      </c>
    </row>
    <row r="3" spans="1:10" s="4" customFormat="1" ht="25.5">
      <c r="A3" s="16">
        <v>1</v>
      </c>
      <c r="B3" s="17" t="s">
        <v>173</v>
      </c>
      <c r="C3" s="18">
        <v>5444565.9999999991</v>
      </c>
      <c r="D3" s="15" t="s">
        <v>174</v>
      </c>
      <c r="E3" s="18">
        <v>3780825.8459999994</v>
      </c>
      <c r="F3" s="18">
        <v>47.081999999999994</v>
      </c>
      <c r="G3" s="17">
        <v>30</v>
      </c>
      <c r="H3" s="17" t="s">
        <v>36</v>
      </c>
      <c r="I3" s="9">
        <f t="shared" ref="I3:I25" si="0">C3-E3</f>
        <v>1663740.1539999996</v>
      </c>
      <c r="J3" s="9">
        <f t="shared" ref="J3:J66" si="1">(I3*100)/C3</f>
        <v>30.557810374601026</v>
      </c>
    </row>
    <row r="4" spans="1:10" ht="38.25">
      <c r="A4" s="1">
        <v>2</v>
      </c>
      <c r="B4" s="1" t="s">
        <v>19</v>
      </c>
      <c r="C4" s="8">
        <v>21949980</v>
      </c>
      <c r="D4" s="8" t="s">
        <v>46</v>
      </c>
      <c r="E4" s="9">
        <v>21949980</v>
      </c>
      <c r="F4" s="9">
        <v>20865</v>
      </c>
      <c r="G4" s="1">
        <v>1</v>
      </c>
      <c r="H4" s="1" t="s">
        <v>34</v>
      </c>
      <c r="I4" s="9">
        <f t="shared" si="0"/>
        <v>0</v>
      </c>
      <c r="J4" s="9">
        <f t="shared" si="1"/>
        <v>0</v>
      </c>
    </row>
    <row r="5" spans="1:10" ht="51">
      <c r="A5" s="16">
        <v>3</v>
      </c>
      <c r="B5" s="1" t="s">
        <v>20</v>
      </c>
      <c r="C5" s="8">
        <v>2368980</v>
      </c>
      <c r="D5" s="8" t="s">
        <v>46</v>
      </c>
      <c r="E5" s="9">
        <v>2368980</v>
      </c>
      <c r="F5" s="9">
        <v>19260</v>
      </c>
      <c r="G5" s="1">
        <v>1</v>
      </c>
      <c r="H5" s="1" t="s">
        <v>34</v>
      </c>
      <c r="I5" s="9">
        <f t="shared" si="0"/>
        <v>0</v>
      </c>
      <c r="J5" s="9">
        <f t="shared" si="1"/>
        <v>0</v>
      </c>
    </row>
    <row r="6" spans="1:10" ht="51">
      <c r="A6" s="1">
        <v>4</v>
      </c>
      <c r="B6" s="1" t="s">
        <v>21</v>
      </c>
      <c r="C6" s="8">
        <v>3974921.6</v>
      </c>
      <c r="D6" s="8" t="s">
        <v>47</v>
      </c>
      <c r="E6" s="9">
        <v>3822040</v>
      </c>
      <c r="F6" s="9">
        <v>428</v>
      </c>
      <c r="G6" s="1">
        <v>1</v>
      </c>
      <c r="H6" s="1" t="s">
        <v>38</v>
      </c>
      <c r="I6" s="9">
        <f t="shared" si="0"/>
        <v>152881.60000000009</v>
      </c>
      <c r="J6" s="9">
        <f t="shared" si="1"/>
        <v>3.8461538461538485</v>
      </c>
    </row>
    <row r="7" spans="1:10" ht="25.5">
      <c r="A7" s="16">
        <v>5</v>
      </c>
      <c r="B7" s="1" t="s">
        <v>22</v>
      </c>
      <c r="C7" s="8">
        <v>2268650</v>
      </c>
      <c r="D7" s="8" t="s">
        <v>48</v>
      </c>
      <c r="E7" s="9">
        <v>1855380</v>
      </c>
      <c r="F7" s="9">
        <v>642</v>
      </c>
      <c r="G7" s="1">
        <v>50</v>
      </c>
      <c r="H7" s="1" t="s">
        <v>35</v>
      </c>
      <c r="I7" s="9">
        <f t="shared" si="0"/>
        <v>413270</v>
      </c>
      <c r="J7" s="9">
        <f t="shared" si="1"/>
        <v>18.216560509554139</v>
      </c>
    </row>
    <row r="8" spans="1:10" ht="25.5">
      <c r="A8" s="1">
        <v>6</v>
      </c>
      <c r="B8" s="1" t="s">
        <v>23</v>
      </c>
      <c r="C8" s="8">
        <v>2286900</v>
      </c>
      <c r="D8" s="8" t="s">
        <v>49</v>
      </c>
      <c r="E8" s="9">
        <v>2286900</v>
      </c>
      <c r="F8" s="9">
        <v>2700</v>
      </c>
      <c r="G8" s="1">
        <v>100</v>
      </c>
      <c r="H8" s="1" t="s">
        <v>36</v>
      </c>
      <c r="I8" s="9">
        <f t="shared" si="0"/>
        <v>0</v>
      </c>
      <c r="J8" s="9">
        <f t="shared" si="1"/>
        <v>0</v>
      </c>
    </row>
    <row r="9" spans="1:10" ht="38.25">
      <c r="A9" s="16">
        <v>7</v>
      </c>
      <c r="B9" s="1" t="s">
        <v>24</v>
      </c>
      <c r="C9" s="8">
        <v>7940657.25</v>
      </c>
      <c r="D9" s="8" t="s">
        <v>46</v>
      </c>
      <c r="E9" s="9">
        <v>7552447.3399999999</v>
      </c>
      <c r="F9" s="9">
        <v>228.98</v>
      </c>
      <c r="G9" s="1">
        <v>1</v>
      </c>
      <c r="H9" s="1" t="s">
        <v>37</v>
      </c>
      <c r="I9" s="9">
        <f t="shared" si="0"/>
        <v>388209.91000000015</v>
      </c>
      <c r="J9" s="9">
        <f t="shared" si="1"/>
        <v>4.8888888888888911</v>
      </c>
    </row>
    <row r="10" spans="1:10" ht="25.5">
      <c r="A10" s="1">
        <v>8</v>
      </c>
      <c r="B10" s="1" t="s">
        <v>25</v>
      </c>
      <c r="C10" s="8">
        <v>2231592</v>
      </c>
      <c r="D10" s="8" t="s">
        <v>47</v>
      </c>
      <c r="E10" s="9">
        <v>2231592</v>
      </c>
      <c r="F10" s="9">
        <v>3766.4</v>
      </c>
      <c r="G10" s="1">
        <v>10</v>
      </c>
      <c r="H10" s="1" t="s">
        <v>34</v>
      </c>
      <c r="I10" s="9">
        <f t="shared" si="0"/>
        <v>0</v>
      </c>
      <c r="J10" s="9">
        <f t="shared" si="1"/>
        <v>0</v>
      </c>
    </row>
    <row r="11" spans="1:10" ht="25.5">
      <c r="A11" s="16">
        <v>9</v>
      </c>
      <c r="B11" s="1" t="s">
        <v>26</v>
      </c>
      <c r="C11" s="8">
        <v>1979934</v>
      </c>
      <c r="D11" s="8" t="s">
        <v>48</v>
      </c>
      <c r="E11" s="9">
        <v>706200</v>
      </c>
      <c r="F11" s="9">
        <v>6420</v>
      </c>
      <c r="G11" s="1">
        <v>30</v>
      </c>
      <c r="H11" s="1" t="s">
        <v>36</v>
      </c>
      <c r="I11" s="9">
        <f t="shared" si="0"/>
        <v>1273734</v>
      </c>
      <c r="J11" s="9">
        <f t="shared" si="1"/>
        <v>64.332144404813491</v>
      </c>
    </row>
    <row r="12" spans="1:10" ht="25.5">
      <c r="A12" s="1">
        <v>10</v>
      </c>
      <c r="B12" s="1" t="s">
        <v>27</v>
      </c>
      <c r="C12" s="8">
        <v>5968385.0999999987</v>
      </c>
      <c r="D12" s="8" t="s">
        <v>50</v>
      </c>
      <c r="E12" s="9">
        <v>4481588</v>
      </c>
      <c r="F12" s="9">
        <v>1583.6</v>
      </c>
      <c r="G12" s="1">
        <v>100</v>
      </c>
      <c r="H12" s="1" t="s">
        <v>35</v>
      </c>
      <c r="I12" s="9">
        <f t="shared" si="0"/>
        <v>1486797.0999999987</v>
      </c>
      <c r="J12" s="9">
        <f t="shared" si="1"/>
        <v>24.911212582445444</v>
      </c>
    </row>
    <row r="13" spans="1:10" ht="51">
      <c r="A13" s="16">
        <v>11</v>
      </c>
      <c r="B13" s="1" t="s">
        <v>28</v>
      </c>
      <c r="C13" s="8">
        <v>12868103.549999999</v>
      </c>
      <c r="D13" s="8" t="s">
        <v>51</v>
      </c>
      <c r="E13" s="9">
        <v>7197413.8499999996</v>
      </c>
      <c r="F13" s="9">
        <v>105.92999999999999</v>
      </c>
      <c r="G13" s="1">
        <v>1</v>
      </c>
      <c r="H13" s="1" t="s">
        <v>40</v>
      </c>
      <c r="I13" s="9">
        <f t="shared" si="0"/>
        <v>5670689.6999999993</v>
      </c>
      <c r="J13" s="9">
        <f t="shared" si="1"/>
        <v>44.067796610169488</v>
      </c>
    </row>
    <row r="14" spans="1:10" ht="38.25">
      <c r="A14" s="1">
        <v>12</v>
      </c>
      <c r="B14" s="1" t="s">
        <v>29</v>
      </c>
      <c r="C14" s="8">
        <v>4006133.5</v>
      </c>
      <c r="D14" s="8" t="s">
        <v>52</v>
      </c>
      <c r="E14" s="9">
        <v>3306300</v>
      </c>
      <c r="F14" s="9">
        <v>642</v>
      </c>
      <c r="G14" s="1">
        <v>1</v>
      </c>
      <c r="H14" s="1" t="s">
        <v>34</v>
      </c>
      <c r="I14" s="9">
        <f t="shared" si="0"/>
        <v>699833.5</v>
      </c>
      <c r="J14" s="9">
        <f t="shared" si="1"/>
        <v>17.469050894085282</v>
      </c>
    </row>
    <row r="15" spans="1:10" ht="25.5">
      <c r="A15" s="16">
        <v>13</v>
      </c>
      <c r="B15" s="1" t="s">
        <v>30</v>
      </c>
      <c r="C15" s="8">
        <v>2164320</v>
      </c>
      <c r="D15" s="8" t="s">
        <v>46</v>
      </c>
      <c r="E15" s="9">
        <v>2163578.52</v>
      </c>
      <c r="F15" s="9">
        <v>2159.2600000000002</v>
      </c>
      <c r="G15" s="1">
        <v>30</v>
      </c>
      <c r="H15" s="1" t="s">
        <v>39</v>
      </c>
      <c r="I15" s="9">
        <f t="shared" si="0"/>
        <v>741.47999999998137</v>
      </c>
      <c r="J15" s="9">
        <f t="shared" si="1"/>
        <v>3.42592592592584E-2</v>
      </c>
    </row>
    <row r="16" spans="1:10" ht="51">
      <c r="A16" s="1">
        <v>14</v>
      </c>
      <c r="B16" s="1" t="s">
        <v>31</v>
      </c>
      <c r="C16" s="8">
        <v>20103160</v>
      </c>
      <c r="D16" s="8" t="s">
        <v>46</v>
      </c>
      <c r="E16" s="9">
        <v>8113061</v>
      </c>
      <c r="F16" s="9">
        <v>120.91</v>
      </c>
      <c r="G16" s="1">
        <v>1</v>
      </c>
      <c r="H16" s="1" t="s">
        <v>41</v>
      </c>
      <c r="I16" s="9">
        <f t="shared" si="0"/>
        <v>11990099</v>
      </c>
      <c r="J16" s="9">
        <f t="shared" si="1"/>
        <v>59.642857142857146</v>
      </c>
    </row>
    <row r="17" spans="1:10" ht="38.25">
      <c r="A17" s="16">
        <v>15</v>
      </c>
      <c r="B17" s="1" t="s">
        <v>32</v>
      </c>
      <c r="C17" s="8">
        <v>15403500</v>
      </c>
      <c r="D17" s="8" t="s">
        <v>46</v>
      </c>
      <c r="E17" s="9">
        <v>13208941.35</v>
      </c>
      <c r="F17" s="9">
        <v>3001.35</v>
      </c>
      <c r="G17" s="1">
        <v>1</v>
      </c>
      <c r="H17" s="1" t="s">
        <v>37</v>
      </c>
      <c r="I17" s="9">
        <f t="shared" si="0"/>
        <v>2194558.6500000004</v>
      </c>
      <c r="J17" s="9">
        <f t="shared" si="1"/>
        <v>14.247142857142858</v>
      </c>
    </row>
    <row r="18" spans="1:10" ht="51">
      <c r="A18" s="1">
        <v>16</v>
      </c>
      <c r="B18" s="1" t="s">
        <v>33</v>
      </c>
      <c r="C18" s="8">
        <v>2224960</v>
      </c>
      <c r="D18" s="8" t="s">
        <v>46</v>
      </c>
      <c r="E18" s="9">
        <v>2223160.4</v>
      </c>
      <c r="F18" s="9">
        <v>1358.8999999999999</v>
      </c>
      <c r="G18" s="1">
        <v>1</v>
      </c>
      <c r="H18" s="1" t="s">
        <v>42</v>
      </c>
      <c r="I18" s="9">
        <f t="shared" si="0"/>
        <v>1799.6000000000931</v>
      </c>
      <c r="J18" s="9">
        <f t="shared" si="1"/>
        <v>8.0882352941180652E-2</v>
      </c>
    </row>
    <row r="19" spans="1:10" ht="25.5">
      <c r="A19" s="16">
        <v>17</v>
      </c>
      <c r="B19" s="1" t="s">
        <v>53</v>
      </c>
      <c r="C19" s="9">
        <v>7665300</v>
      </c>
      <c r="D19" s="9" t="s">
        <v>68</v>
      </c>
      <c r="E19" s="9">
        <v>1350896.4</v>
      </c>
      <c r="F19" s="9">
        <v>299.59999999999997</v>
      </c>
      <c r="G19" s="11">
        <v>100</v>
      </c>
      <c r="H19" s="1" t="s">
        <v>73</v>
      </c>
      <c r="I19" s="9">
        <f t="shared" si="0"/>
        <v>6314403.5999999996</v>
      </c>
      <c r="J19" s="9">
        <f t="shared" si="1"/>
        <v>82.376470588235293</v>
      </c>
    </row>
    <row r="20" spans="1:10" ht="25.5">
      <c r="A20" s="1">
        <v>18</v>
      </c>
      <c r="B20" s="1" t="s">
        <v>54</v>
      </c>
      <c r="C20" s="9">
        <v>7215366.3399999999</v>
      </c>
      <c r="D20" s="9" t="s">
        <v>46</v>
      </c>
      <c r="E20" s="9">
        <v>7214442.9000000004</v>
      </c>
      <c r="F20" s="9">
        <v>5312.55</v>
      </c>
      <c r="G20" s="11">
        <v>1</v>
      </c>
      <c r="H20" s="1" t="s">
        <v>37</v>
      </c>
      <c r="I20" s="9">
        <f t="shared" si="0"/>
        <v>923.43999999947846</v>
      </c>
      <c r="J20" s="9">
        <f t="shared" si="1"/>
        <v>1.2798241371060842E-2</v>
      </c>
    </row>
    <row r="21" spans="1:10" ht="38.25">
      <c r="A21" s="16">
        <v>19</v>
      </c>
      <c r="B21" s="1" t="s">
        <v>55</v>
      </c>
      <c r="C21" s="9">
        <v>2755974.26</v>
      </c>
      <c r="D21" s="9" t="s">
        <v>47</v>
      </c>
      <c r="E21" s="9">
        <v>2754346.92</v>
      </c>
      <c r="F21" s="9">
        <v>372.36</v>
      </c>
      <c r="G21" s="11">
        <v>2</v>
      </c>
      <c r="H21" s="1" t="s">
        <v>75</v>
      </c>
      <c r="I21" s="9">
        <f t="shared" si="0"/>
        <v>1627.339999999851</v>
      </c>
      <c r="J21" s="9">
        <f t="shared" si="1"/>
        <v>5.904772129475009E-2</v>
      </c>
    </row>
    <row r="22" spans="1:10" ht="38.25">
      <c r="A22" s="1">
        <v>20</v>
      </c>
      <c r="B22" s="1" t="s">
        <v>56</v>
      </c>
      <c r="C22" s="9">
        <v>9442561.4000000004</v>
      </c>
      <c r="D22" s="9" t="s">
        <v>47</v>
      </c>
      <c r="E22" s="9">
        <v>9432906</v>
      </c>
      <c r="F22" s="9">
        <v>449.4</v>
      </c>
      <c r="G22" s="11">
        <v>2</v>
      </c>
      <c r="H22" s="1" t="s">
        <v>75</v>
      </c>
      <c r="I22" s="9">
        <f t="shared" si="0"/>
        <v>9655.4000000003725</v>
      </c>
      <c r="J22" s="9">
        <f t="shared" si="1"/>
        <v>0.1022540345885426</v>
      </c>
    </row>
    <row r="23" spans="1:10" ht="25.5">
      <c r="A23" s="16">
        <v>21</v>
      </c>
      <c r="B23" s="1" t="s">
        <v>57</v>
      </c>
      <c r="C23" s="9">
        <v>1526708.1</v>
      </c>
      <c r="D23" s="9" t="s">
        <v>47</v>
      </c>
      <c r="E23" s="9">
        <v>1526708.1</v>
      </c>
      <c r="F23" s="9">
        <v>2129.3000000000002</v>
      </c>
      <c r="G23" s="11">
        <v>300</v>
      </c>
      <c r="H23" s="1" t="s">
        <v>36</v>
      </c>
      <c r="I23" s="9">
        <f t="shared" si="0"/>
        <v>0</v>
      </c>
      <c r="J23" s="9">
        <f t="shared" si="1"/>
        <v>0</v>
      </c>
    </row>
    <row r="24" spans="1:10" ht="38.25">
      <c r="A24" s="1">
        <v>22</v>
      </c>
      <c r="B24" s="1" t="s">
        <v>58</v>
      </c>
      <c r="C24" s="9">
        <v>7882632.2199999997</v>
      </c>
      <c r="D24" s="9" t="s">
        <v>46</v>
      </c>
      <c r="E24" s="9">
        <v>7882632.2199999997</v>
      </c>
      <c r="F24" s="9">
        <v>935.18</v>
      </c>
      <c r="G24" s="11">
        <v>1</v>
      </c>
      <c r="H24" s="1" t="s">
        <v>76</v>
      </c>
      <c r="I24" s="9">
        <f t="shared" si="0"/>
        <v>0</v>
      </c>
      <c r="J24" s="9">
        <f t="shared" si="1"/>
        <v>0</v>
      </c>
    </row>
    <row r="25" spans="1:10" ht="25.5">
      <c r="A25" s="16">
        <v>23</v>
      </c>
      <c r="B25" s="1" t="s">
        <v>59</v>
      </c>
      <c r="C25" s="9">
        <v>31817743.999999996</v>
      </c>
      <c r="D25" s="9" t="s">
        <v>69</v>
      </c>
      <c r="E25" s="9">
        <v>9358160</v>
      </c>
      <c r="F25" s="9">
        <v>170</v>
      </c>
      <c r="G25" s="11">
        <v>500</v>
      </c>
      <c r="H25" s="1" t="s">
        <v>36</v>
      </c>
      <c r="I25" s="9">
        <f t="shared" si="0"/>
        <v>22459583.999999996</v>
      </c>
      <c r="J25" s="9">
        <f t="shared" si="1"/>
        <v>70.588235294117638</v>
      </c>
    </row>
    <row r="26" spans="1:10" ht="25.5">
      <c r="A26" s="1">
        <v>24</v>
      </c>
      <c r="B26" s="1" t="s">
        <v>60</v>
      </c>
      <c r="C26" s="9">
        <v>1798800</v>
      </c>
      <c r="D26" s="9" t="s">
        <v>10</v>
      </c>
      <c r="E26" s="9">
        <v>0</v>
      </c>
      <c r="F26" s="9">
        <v>0</v>
      </c>
      <c r="G26" s="12">
        <v>1</v>
      </c>
      <c r="H26" s="1" t="s">
        <v>34</v>
      </c>
      <c r="I26" s="9">
        <v>0</v>
      </c>
      <c r="J26" s="9">
        <f t="shared" si="1"/>
        <v>0</v>
      </c>
    </row>
    <row r="27" spans="1:10" ht="25.5">
      <c r="A27" s="16">
        <v>25</v>
      </c>
      <c r="B27" s="1" t="s">
        <v>61</v>
      </c>
      <c r="C27" s="9">
        <v>1777140</v>
      </c>
      <c r="D27" s="9" t="s">
        <v>68</v>
      </c>
      <c r="E27" s="9">
        <v>516467.6</v>
      </c>
      <c r="F27" s="9">
        <v>235.39999999999998</v>
      </c>
      <c r="G27" s="11">
        <v>60</v>
      </c>
      <c r="H27" s="1" t="s">
        <v>36</v>
      </c>
      <c r="I27" s="9">
        <f t="shared" ref="I27:I35" si="2">C27-E27</f>
        <v>1260672.3999999999</v>
      </c>
      <c r="J27" s="9">
        <f t="shared" si="1"/>
        <v>70.938271604938265</v>
      </c>
    </row>
    <row r="28" spans="1:10" ht="25.5">
      <c r="A28" s="1">
        <v>26</v>
      </c>
      <c r="B28" s="1" t="s">
        <v>62</v>
      </c>
      <c r="C28" s="9">
        <v>10341316.439999999</v>
      </c>
      <c r="D28" s="9" t="s">
        <v>47</v>
      </c>
      <c r="E28" s="9">
        <v>10329802.470000001</v>
      </c>
      <c r="F28" s="9">
        <v>1049.67</v>
      </c>
      <c r="G28" s="11">
        <v>28</v>
      </c>
      <c r="H28" s="1" t="s">
        <v>36</v>
      </c>
      <c r="I28" s="9">
        <f t="shared" si="2"/>
        <v>11513.969999998808</v>
      </c>
      <c r="J28" s="9">
        <f t="shared" si="1"/>
        <v>0.11133949982869694</v>
      </c>
    </row>
    <row r="29" spans="1:10" ht="38.25">
      <c r="A29" s="16">
        <v>27</v>
      </c>
      <c r="B29" s="1" t="s">
        <v>63</v>
      </c>
      <c r="C29" s="9">
        <v>7859085.8000000007</v>
      </c>
      <c r="D29" s="9" t="s">
        <v>70</v>
      </c>
      <c r="E29" s="9">
        <v>4974000</v>
      </c>
      <c r="F29" s="9">
        <v>1500</v>
      </c>
      <c r="G29" s="11">
        <v>1</v>
      </c>
      <c r="H29" s="1" t="s">
        <v>34</v>
      </c>
      <c r="I29" s="9">
        <f t="shared" si="2"/>
        <v>2885085.8000000007</v>
      </c>
      <c r="J29" s="9">
        <f t="shared" si="1"/>
        <v>36.710195987426431</v>
      </c>
    </row>
    <row r="30" spans="1:10" ht="25.5">
      <c r="A30" s="1">
        <v>28</v>
      </c>
      <c r="B30" s="1" t="s">
        <v>64</v>
      </c>
      <c r="C30" s="9">
        <v>7240425.5599999996</v>
      </c>
      <c r="D30" s="9" t="s">
        <v>71</v>
      </c>
      <c r="E30" s="9">
        <v>6397024.4900000002</v>
      </c>
      <c r="F30" s="9">
        <v>12.97</v>
      </c>
      <c r="G30" s="11">
        <v>1</v>
      </c>
      <c r="H30" s="1" t="s">
        <v>34</v>
      </c>
      <c r="I30" s="9">
        <f t="shared" si="2"/>
        <v>843401.06999999937</v>
      </c>
      <c r="J30" s="9">
        <f t="shared" si="1"/>
        <v>11.648501362397813</v>
      </c>
    </row>
    <row r="31" spans="1:10" ht="25.5">
      <c r="A31" s="16">
        <v>29</v>
      </c>
      <c r="B31" s="1" t="s">
        <v>65</v>
      </c>
      <c r="C31" s="9">
        <v>2724924</v>
      </c>
      <c r="D31" s="9" t="s">
        <v>46</v>
      </c>
      <c r="E31" s="9">
        <v>2723238.48</v>
      </c>
      <c r="F31" s="9">
        <v>969.40000000000009</v>
      </c>
      <c r="G31" s="11">
        <v>5</v>
      </c>
      <c r="H31" s="1" t="s">
        <v>34</v>
      </c>
      <c r="I31" s="9">
        <f t="shared" si="2"/>
        <v>1685.5200000000186</v>
      </c>
      <c r="J31" s="9">
        <f t="shared" si="1"/>
        <v>6.1855670103093466E-2</v>
      </c>
    </row>
    <row r="32" spans="1:10" ht="25.5">
      <c r="A32" s="1">
        <v>30</v>
      </c>
      <c r="B32" s="1" t="s">
        <v>66</v>
      </c>
      <c r="C32" s="9">
        <v>1490242.5</v>
      </c>
      <c r="D32" s="9" t="s">
        <v>72</v>
      </c>
      <c r="E32" s="9">
        <v>1222525</v>
      </c>
      <c r="F32" s="9">
        <v>79</v>
      </c>
      <c r="G32" s="11">
        <v>200</v>
      </c>
      <c r="H32" s="1" t="s">
        <v>36</v>
      </c>
      <c r="I32" s="9">
        <f t="shared" si="2"/>
        <v>267717.5</v>
      </c>
      <c r="J32" s="9">
        <f t="shared" si="1"/>
        <v>17.964693665628246</v>
      </c>
    </row>
    <row r="33" spans="1:10" ht="25.5">
      <c r="A33" s="16">
        <v>31</v>
      </c>
      <c r="B33" s="1" t="s">
        <v>67</v>
      </c>
      <c r="C33" s="9">
        <v>1719982.8000000003</v>
      </c>
      <c r="D33" s="9" t="s">
        <v>68</v>
      </c>
      <c r="E33" s="9">
        <v>584787.1</v>
      </c>
      <c r="F33" s="9">
        <v>331.7</v>
      </c>
      <c r="G33" s="11">
        <v>60</v>
      </c>
      <c r="H33" s="1" t="s">
        <v>36</v>
      </c>
      <c r="I33" s="9">
        <f t="shared" si="2"/>
        <v>1135195.7000000002</v>
      </c>
      <c r="J33" s="9">
        <f t="shared" si="1"/>
        <v>66.000410004100033</v>
      </c>
    </row>
    <row r="34" spans="1:10" ht="25.5">
      <c r="A34" s="1">
        <v>32</v>
      </c>
      <c r="B34" s="1" t="s">
        <v>77</v>
      </c>
      <c r="C34" s="9">
        <v>944580</v>
      </c>
      <c r="D34" s="9" t="s">
        <v>93</v>
      </c>
      <c r="E34" s="9">
        <v>693051.84</v>
      </c>
      <c r="F34" s="9">
        <v>51.36</v>
      </c>
      <c r="G34" s="11">
        <v>10</v>
      </c>
      <c r="H34" s="1" t="s">
        <v>36</v>
      </c>
      <c r="I34" s="9">
        <f t="shared" si="2"/>
        <v>251528.16000000003</v>
      </c>
      <c r="J34" s="9">
        <f t="shared" si="1"/>
        <v>26.628571428571433</v>
      </c>
    </row>
    <row r="35" spans="1:10" ht="25.5">
      <c r="A35" s="16">
        <v>33</v>
      </c>
      <c r="B35" s="1" t="s">
        <v>78</v>
      </c>
      <c r="C35" s="9">
        <v>1430825.4</v>
      </c>
      <c r="D35" s="9" t="s">
        <v>46</v>
      </c>
      <c r="E35" s="9">
        <v>839832.3</v>
      </c>
      <c r="F35" s="9">
        <v>144.45000000000002</v>
      </c>
      <c r="G35" s="11">
        <v>1</v>
      </c>
      <c r="H35" s="1" t="s">
        <v>37</v>
      </c>
      <c r="I35" s="9">
        <f t="shared" si="2"/>
        <v>590993.09999999986</v>
      </c>
      <c r="J35" s="9">
        <f t="shared" si="1"/>
        <v>41.304347826086946</v>
      </c>
    </row>
    <row r="36" spans="1:10" ht="25.5">
      <c r="A36" s="1">
        <v>34</v>
      </c>
      <c r="B36" s="1" t="s">
        <v>79</v>
      </c>
      <c r="C36" s="9">
        <v>834971.04</v>
      </c>
      <c r="D36" s="9" t="s">
        <v>10</v>
      </c>
      <c r="E36" s="9">
        <v>0</v>
      </c>
      <c r="F36" s="9">
        <v>0</v>
      </c>
      <c r="G36" s="12">
        <v>1</v>
      </c>
      <c r="H36" s="1" t="s">
        <v>42</v>
      </c>
      <c r="I36" s="9">
        <v>0</v>
      </c>
      <c r="J36" s="9">
        <f t="shared" si="1"/>
        <v>0</v>
      </c>
    </row>
    <row r="37" spans="1:10" ht="25.5">
      <c r="A37" s="16">
        <v>35</v>
      </c>
      <c r="B37" s="1" t="s">
        <v>80</v>
      </c>
      <c r="C37" s="9">
        <v>11158185</v>
      </c>
      <c r="D37" s="9" t="s">
        <v>93</v>
      </c>
      <c r="E37" s="9">
        <v>10584769.720000001</v>
      </c>
      <c r="F37" s="9">
        <v>27.509699998700508</v>
      </c>
      <c r="G37" s="11">
        <v>100</v>
      </c>
      <c r="H37" s="1" t="s">
        <v>36</v>
      </c>
      <c r="I37" s="9">
        <f t="shared" ref="I37:I93" si="3">C37-E37</f>
        <v>573415.27999999933</v>
      </c>
      <c r="J37" s="9">
        <f t="shared" si="1"/>
        <v>5.1389655217223886</v>
      </c>
    </row>
    <row r="38" spans="1:10" ht="38.25">
      <c r="A38" s="1">
        <v>36</v>
      </c>
      <c r="B38" s="1" t="s">
        <v>81</v>
      </c>
      <c r="C38" s="9">
        <v>10722688</v>
      </c>
      <c r="D38" s="9" t="s">
        <v>68</v>
      </c>
      <c r="E38" s="9">
        <v>9661706.2400000002</v>
      </c>
      <c r="F38" s="9">
        <v>17.12</v>
      </c>
      <c r="G38" s="11">
        <v>1</v>
      </c>
      <c r="H38" s="1" t="s">
        <v>34</v>
      </c>
      <c r="I38" s="9">
        <f t="shared" si="3"/>
        <v>1060981.7599999998</v>
      </c>
      <c r="J38" s="9">
        <f t="shared" si="1"/>
        <v>9.8947368421052602</v>
      </c>
    </row>
    <row r="39" spans="1:10" ht="76.5">
      <c r="A39" s="16">
        <v>37</v>
      </c>
      <c r="B39" s="1" t="s">
        <v>82</v>
      </c>
      <c r="C39" s="9">
        <v>1935281.1800000002</v>
      </c>
      <c r="D39" s="9" t="s">
        <v>46</v>
      </c>
      <c r="E39" s="9">
        <v>1935281.18</v>
      </c>
      <c r="F39" s="9">
        <v>1026.1299999999999</v>
      </c>
      <c r="G39" s="11">
        <v>6</v>
      </c>
      <c r="H39" s="1" t="s">
        <v>42</v>
      </c>
      <c r="I39" s="9">
        <f t="shared" si="3"/>
        <v>0</v>
      </c>
      <c r="J39" s="9">
        <f t="shared" si="1"/>
        <v>0</v>
      </c>
    </row>
    <row r="40" spans="1:10" ht="76.5">
      <c r="A40" s="1">
        <v>38</v>
      </c>
      <c r="B40" s="1" t="s">
        <v>83</v>
      </c>
      <c r="C40" s="9">
        <v>2454504.0299999998</v>
      </c>
      <c r="D40" s="9" t="s">
        <v>46</v>
      </c>
      <c r="E40" s="9">
        <v>2454504.0299999998</v>
      </c>
      <c r="F40" s="9">
        <v>1582.53</v>
      </c>
      <c r="G40" s="11">
        <v>2</v>
      </c>
      <c r="H40" s="1" t="s">
        <v>42</v>
      </c>
      <c r="I40" s="9">
        <f t="shared" si="3"/>
        <v>0</v>
      </c>
      <c r="J40" s="9">
        <f t="shared" si="1"/>
        <v>0</v>
      </c>
    </row>
    <row r="41" spans="1:10" ht="25.5">
      <c r="A41" s="16">
        <v>39</v>
      </c>
      <c r="B41" s="1" t="s">
        <v>84</v>
      </c>
      <c r="C41" s="9">
        <v>1050740</v>
      </c>
      <c r="D41" s="9" t="s">
        <v>49</v>
      </c>
      <c r="E41" s="9">
        <v>945666</v>
      </c>
      <c r="F41" s="9">
        <v>963</v>
      </c>
      <c r="G41" s="11">
        <v>30</v>
      </c>
      <c r="H41" s="1" t="s">
        <v>36</v>
      </c>
      <c r="I41" s="9">
        <f t="shared" si="3"/>
        <v>105074</v>
      </c>
      <c r="J41" s="9">
        <f t="shared" si="1"/>
        <v>10</v>
      </c>
    </row>
    <row r="42" spans="1:10" ht="25.5">
      <c r="A42" s="1">
        <v>40</v>
      </c>
      <c r="B42" s="1" t="s">
        <v>85</v>
      </c>
      <c r="C42" s="9">
        <v>6544836.9000000004</v>
      </c>
      <c r="D42" s="9" t="s">
        <v>46</v>
      </c>
      <c r="E42" s="9">
        <v>6544836.9000000004</v>
      </c>
      <c r="F42" s="9">
        <v>1829.7</v>
      </c>
      <c r="G42" s="11">
        <v>1</v>
      </c>
      <c r="H42" s="1" t="s">
        <v>96</v>
      </c>
      <c r="I42" s="9">
        <f t="shared" si="3"/>
        <v>0</v>
      </c>
      <c r="J42" s="9">
        <f t="shared" si="1"/>
        <v>0</v>
      </c>
    </row>
    <row r="43" spans="1:10" ht="38.25">
      <c r="A43" s="16">
        <v>41</v>
      </c>
      <c r="B43" s="1" t="s">
        <v>86</v>
      </c>
      <c r="C43" s="9">
        <v>25490641</v>
      </c>
      <c r="D43" s="9" t="s">
        <v>46</v>
      </c>
      <c r="E43" s="9">
        <v>25379745.16</v>
      </c>
      <c r="F43" s="9">
        <v>329.56</v>
      </c>
      <c r="G43" s="11">
        <v>100</v>
      </c>
      <c r="H43" s="1" t="s">
        <v>35</v>
      </c>
      <c r="I43" s="9">
        <f t="shared" si="3"/>
        <v>110895.83999999985</v>
      </c>
      <c r="J43" s="9">
        <f t="shared" si="1"/>
        <v>0.43504531722054324</v>
      </c>
    </row>
    <row r="44" spans="1:10" ht="38.25">
      <c r="A44" s="1">
        <v>42</v>
      </c>
      <c r="B44" s="1" t="s">
        <v>87</v>
      </c>
      <c r="C44" s="9">
        <v>17974250</v>
      </c>
      <c r="D44" s="9" t="s">
        <v>70</v>
      </c>
      <c r="E44" s="9">
        <v>14379400</v>
      </c>
      <c r="F44" s="9">
        <v>200</v>
      </c>
      <c r="G44" s="11">
        <v>1</v>
      </c>
      <c r="H44" s="1" t="s">
        <v>34</v>
      </c>
      <c r="I44" s="9">
        <f t="shared" si="3"/>
        <v>3594850</v>
      </c>
      <c r="J44" s="9">
        <f t="shared" si="1"/>
        <v>20</v>
      </c>
    </row>
    <row r="45" spans="1:10" ht="25.5">
      <c r="A45" s="16">
        <v>43</v>
      </c>
      <c r="B45" s="1" t="s">
        <v>88</v>
      </c>
      <c r="C45" s="9">
        <v>3230276.5</v>
      </c>
      <c r="D45" s="9" t="s">
        <v>46</v>
      </c>
      <c r="E45" s="9">
        <v>3230276.5</v>
      </c>
      <c r="F45" s="9">
        <v>647.35</v>
      </c>
      <c r="G45" s="11">
        <v>250</v>
      </c>
      <c r="H45" s="1" t="s">
        <v>36</v>
      </c>
      <c r="I45" s="9">
        <f t="shared" si="3"/>
        <v>0</v>
      </c>
      <c r="J45" s="9">
        <f t="shared" si="1"/>
        <v>0</v>
      </c>
    </row>
    <row r="46" spans="1:10" ht="25.5">
      <c r="A46" s="1">
        <v>44</v>
      </c>
      <c r="B46" s="1" t="s">
        <v>89</v>
      </c>
      <c r="C46" s="9">
        <v>1860540</v>
      </c>
      <c r="D46" s="9" t="s">
        <v>94</v>
      </c>
      <c r="E46" s="9">
        <v>1488432</v>
      </c>
      <c r="F46" s="9">
        <v>264</v>
      </c>
      <c r="G46" s="11">
        <v>30</v>
      </c>
      <c r="H46" s="1" t="s">
        <v>36</v>
      </c>
      <c r="I46" s="9">
        <f t="shared" si="3"/>
        <v>372108</v>
      </c>
      <c r="J46" s="9">
        <f t="shared" si="1"/>
        <v>20</v>
      </c>
    </row>
    <row r="47" spans="1:10" ht="25.5">
      <c r="A47" s="16">
        <v>45</v>
      </c>
      <c r="B47" s="1" t="s">
        <v>90</v>
      </c>
      <c r="C47" s="9">
        <v>714069</v>
      </c>
      <c r="D47" s="9" t="s">
        <v>94</v>
      </c>
      <c r="E47" s="9">
        <v>522752.4</v>
      </c>
      <c r="F47" s="9">
        <v>116.4</v>
      </c>
      <c r="G47" s="11">
        <v>30</v>
      </c>
      <c r="H47" s="1" t="s">
        <v>36</v>
      </c>
      <c r="I47" s="9">
        <f t="shared" si="3"/>
        <v>191316.59999999998</v>
      </c>
      <c r="J47" s="9">
        <f t="shared" si="1"/>
        <v>26.792452830188672</v>
      </c>
    </row>
    <row r="48" spans="1:10" ht="38.25">
      <c r="A48" s="1">
        <v>46</v>
      </c>
      <c r="B48" s="1" t="s">
        <v>91</v>
      </c>
      <c r="C48" s="9">
        <v>10934784</v>
      </c>
      <c r="D48" s="9" t="s">
        <v>46</v>
      </c>
      <c r="E48" s="9">
        <v>10910918.4</v>
      </c>
      <c r="F48" s="9">
        <v>1005.8000000000001</v>
      </c>
      <c r="G48" s="11">
        <v>1</v>
      </c>
      <c r="H48" s="1" t="s">
        <v>42</v>
      </c>
      <c r="I48" s="9">
        <f t="shared" si="3"/>
        <v>23865.599999999627</v>
      </c>
      <c r="J48" s="9">
        <f t="shared" si="1"/>
        <v>0.21825396825396484</v>
      </c>
    </row>
    <row r="49" spans="1:10" ht="25.5">
      <c r="A49" s="16">
        <v>47</v>
      </c>
      <c r="B49" s="1" t="s">
        <v>92</v>
      </c>
      <c r="C49" s="9">
        <v>3272940</v>
      </c>
      <c r="D49" s="9" t="s">
        <v>95</v>
      </c>
      <c r="E49" s="9">
        <v>2869277.4</v>
      </c>
      <c r="F49" s="9">
        <v>39.449999999999996</v>
      </c>
      <c r="G49" s="11">
        <v>1</v>
      </c>
      <c r="H49" s="1" t="s">
        <v>34</v>
      </c>
      <c r="I49" s="9">
        <f t="shared" si="3"/>
        <v>403662.60000000009</v>
      </c>
      <c r="J49" s="9">
        <f t="shared" si="1"/>
        <v>12.333333333333336</v>
      </c>
    </row>
    <row r="50" spans="1:10" ht="38.25">
      <c r="A50" s="1">
        <v>48</v>
      </c>
      <c r="B50" s="1" t="s">
        <v>102</v>
      </c>
      <c r="C50" s="9">
        <v>8406955.7999999989</v>
      </c>
      <c r="D50" s="9" t="s">
        <v>117</v>
      </c>
      <c r="E50" s="9">
        <v>2801106</v>
      </c>
      <c r="F50" s="9">
        <v>231</v>
      </c>
      <c r="G50" s="11">
        <v>30</v>
      </c>
      <c r="H50" s="1" t="s">
        <v>36</v>
      </c>
      <c r="I50" s="9">
        <f t="shared" si="3"/>
        <v>5605849.7999999989</v>
      </c>
      <c r="J50" s="9">
        <f t="shared" si="1"/>
        <v>66.68109043704024</v>
      </c>
    </row>
    <row r="51" spans="1:10" ht="38.25">
      <c r="A51" s="16">
        <v>49</v>
      </c>
      <c r="B51" s="1" t="s">
        <v>103</v>
      </c>
      <c r="C51" s="9">
        <v>8536192.5</v>
      </c>
      <c r="D51" s="9" t="s">
        <v>46</v>
      </c>
      <c r="E51" s="9">
        <v>7977750</v>
      </c>
      <c r="F51" s="9">
        <v>825</v>
      </c>
      <c r="G51" s="11">
        <v>5</v>
      </c>
      <c r="H51" s="1" t="s">
        <v>75</v>
      </c>
      <c r="I51" s="9">
        <f t="shared" si="3"/>
        <v>558442.5</v>
      </c>
      <c r="J51" s="9">
        <f t="shared" si="1"/>
        <v>6.5420560747663554</v>
      </c>
    </row>
    <row r="52" spans="1:10" ht="38.25">
      <c r="A52" s="1">
        <v>50</v>
      </c>
      <c r="B52" s="1" t="s">
        <v>104</v>
      </c>
      <c r="C52" s="9">
        <v>8151932.9500000002</v>
      </c>
      <c r="D52" s="9" t="s">
        <v>93</v>
      </c>
      <c r="E52" s="9">
        <v>5621582.0499999998</v>
      </c>
      <c r="F52" s="9">
        <v>197.95</v>
      </c>
      <c r="G52" s="11">
        <v>1</v>
      </c>
      <c r="H52" s="1" t="s">
        <v>37</v>
      </c>
      <c r="I52" s="9">
        <f t="shared" si="3"/>
        <v>2530350.9000000004</v>
      </c>
      <c r="J52" s="9">
        <f t="shared" si="1"/>
        <v>31.039888521163562</v>
      </c>
    </row>
    <row r="53" spans="1:10" ht="25.5">
      <c r="A53" s="16">
        <v>51</v>
      </c>
      <c r="B53" s="1" t="s">
        <v>105</v>
      </c>
      <c r="C53" s="9">
        <v>1362110</v>
      </c>
      <c r="D53" s="9" t="s">
        <v>47</v>
      </c>
      <c r="E53" s="9">
        <v>1362110</v>
      </c>
      <c r="F53" s="9">
        <v>535</v>
      </c>
      <c r="G53" s="11">
        <v>1</v>
      </c>
      <c r="H53" s="1" t="s">
        <v>120</v>
      </c>
      <c r="I53" s="9">
        <f t="shared" si="3"/>
        <v>0</v>
      </c>
      <c r="J53" s="9">
        <f t="shared" si="1"/>
        <v>0</v>
      </c>
    </row>
    <row r="54" spans="1:10" ht="38.25">
      <c r="A54" s="1">
        <v>52</v>
      </c>
      <c r="B54" s="1" t="s">
        <v>106</v>
      </c>
      <c r="C54" s="9">
        <v>6876794.75</v>
      </c>
      <c r="D54" s="9" t="s">
        <v>118</v>
      </c>
      <c r="E54" s="9">
        <v>6867228.9699999997</v>
      </c>
      <c r="F54" s="9">
        <v>617.39</v>
      </c>
      <c r="G54" s="11">
        <v>5</v>
      </c>
      <c r="H54" s="1" t="s">
        <v>123</v>
      </c>
      <c r="I54" s="9">
        <f t="shared" si="3"/>
        <v>9565.7800000002608</v>
      </c>
      <c r="J54" s="9">
        <f t="shared" si="1"/>
        <v>0.1391023048928465</v>
      </c>
    </row>
    <row r="55" spans="1:10" ht="25.5">
      <c r="A55" s="16">
        <v>53</v>
      </c>
      <c r="B55" s="1" t="s">
        <v>107</v>
      </c>
      <c r="C55" s="9">
        <v>1149864.8</v>
      </c>
      <c r="D55" s="9" t="s">
        <v>47</v>
      </c>
      <c r="E55" s="9">
        <v>1149864.8</v>
      </c>
      <c r="F55" s="9">
        <v>406.6</v>
      </c>
      <c r="G55" s="11">
        <v>14</v>
      </c>
      <c r="H55" s="1" t="s">
        <v>36</v>
      </c>
      <c r="I55" s="9">
        <f t="shared" si="3"/>
        <v>0</v>
      </c>
      <c r="J55" s="9">
        <f t="shared" si="1"/>
        <v>0</v>
      </c>
    </row>
    <row r="56" spans="1:10" ht="25.5">
      <c r="A56" s="1">
        <v>54</v>
      </c>
      <c r="B56" s="1" t="s">
        <v>108</v>
      </c>
      <c r="C56" s="9">
        <v>1334433.3800000001</v>
      </c>
      <c r="D56" s="9" t="s">
        <v>52</v>
      </c>
      <c r="E56" s="9">
        <v>814724.75</v>
      </c>
      <c r="F56" s="9">
        <v>508.25</v>
      </c>
      <c r="G56" s="11">
        <v>1</v>
      </c>
      <c r="H56" s="1" t="s">
        <v>34</v>
      </c>
      <c r="I56" s="9">
        <f t="shared" si="3"/>
        <v>519708.63000000012</v>
      </c>
      <c r="J56" s="9">
        <f t="shared" si="1"/>
        <v>38.946015424164536</v>
      </c>
    </row>
    <row r="57" spans="1:10" ht="38.25">
      <c r="A57" s="16">
        <v>55</v>
      </c>
      <c r="B57" s="1" t="s">
        <v>109</v>
      </c>
      <c r="C57" s="9">
        <v>2455650</v>
      </c>
      <c r="D57" s="9" t="s">
        <v>47</v>
      </c>
      <c r="E57" s="9">
        <v>1964520</v>
      </c>
      <c r="F57" s="9">
        <v>1926</v>
      </c>
      <c r="G57" s="11">
        <v>5</v>
      </c>
      <c r="H57" s="1" t="s">
        <v>121</v>
      </c>
      <c r="I57" s="9">
        <f t="shared" si="3"/>
        <v>491130</v>
      </c>
      <c r="J57" s="9">
        <f t="shared" si="1"/>
        <v>20</v>
      </c>
    </row>
    <row r="58" spans="1:10" ht="38.25">
      <c r="A58" s="1">
        <v>56</v>
      </c>
      <c r="B58" s="1" t="s">
        <v>110</v>
      </c>
      <c r="C58" s="9">
        <v>7040836.4699999997</v>
      </c>
      <c r="D58" s="9" t="s">
        <v>46</v>
      </c>
      <c r="E58" s="9">
        <v>6567141.0499999989</v>
      </c>
      <c r="F58" s="9">
        <v>326.34999999999997</v>
      </c>
      <c r="G58" s="11">
        <v>5</v>
      </c>
      <c r="H58" s="1" t="s">
        <v>122</v>
      </c>
      <c r="I58" s="9">
        <f t="shared" si="3"/>
        <v>473695.42000000086</v>
      </c>
      <c r="J58" s="9">
        <f t="shared" si="1"/>
        <v>6.7278287461773827</v>
      </c>
    </row>
    <row r="59" spans="1:10" ht="38.25">
      <c r="A59" s="16">
        <v>57</v>
      </c>
      <c r="B59" s="1" t="s">
        <v>111</v>
      </c>
      <c r="C59" s="9">
        <v>1001985.45</v>
      </c>
      <c r="D59" s="9" t="s">
        <v>10</v>
      </c>
      <c r="E59" s="9">
        <v>0</v>
      </c>
      <c r="F59" s="9">
        <v>0</v>
      </c>
      <c r="G59" s="12">
        <v>1</v>
      </c>
      <c r="H59" s="1" t="s">
        <v>34</v>
      </c>
      <c r="I59" s="9">
        <f t="shared" si="3"/>
        <v>1001985.45</v>
      </c>
      <c r="J59" s="9">
        <f t="shared" si="1"/>
        <v>100</v>
      </c>
    </row>
    <row r="60" spans="1:10" ht="38.25">
      <c r="A60" s="1">
        <v>58</v>
      </c>
      <c r="B60" s="1" t="s">
        <v>112</v>
      </c>
      <c r="C60" s="9">
        <v>3257100</v>
      </c>
      <c r="D60" s="9" t="s">
        <v>10</v>
      </c>
      <c r="E60" s="9">
        <v>0</v>
      </c>
      <c r="F60" s="9">
        <v>0</v>
      </c>
      <c r="G60" s="12">
        <v>1</v>
      </c>
      <c r="H60" s="1" t="s">
        <v>74</v>
      </c>
      <c r="I60" s="9">
        <f t="shared" si="3"/>
        <v>3257100</v>
      </c>
      <c r="J60" s="9">
        <f t="shared" si="1"/>
        <v>100</v>
      </c>
    </row>
    <row r="61" spans="1:10" ht="38.25">
      <c r="A61" s="16">
        <v>59</v>
      </c>
      <c r="B61" s="1" t="s">
        <v>113</v>
      </c>
      <c r="C61" s="9">
        <v>45415600.019999996</v>
      </c>
      <c r="D61" s="9" t="s">
        <v>47</v>
      </c>
      <c r="E61" s="9">
        <v>45415600.020000003</v>
      </c>
      <c r="F61" s="9">
        <v>8493.66</v>
      </c>
      <c r="G61" s="11">
        <v>6</v>
      </c>
      <c r="H61" s="1" t="s">
        <v>74</v>
      </c>
      <c r="I61" s="9">
        <f t="shared" si="3"/>
        <v>0</v>
      </c>
      <c r="J61" s="9">
        <f t="shared" si="1"/>
        <v>0</v>
      </c>
    </row>
    <row r="62" spans="1:10" ht="25.5">
      <c r="A62" s="1">
        <v>60</v>
      </c>
      <c r="B62" s="1" t="s">
        <v>114</v>
      </c>
      <c r="C62" s="9">
        <v>4901484</v>
      </c>
      <c r="D62" s="9" t="s">
        <v>119</v>
      </c>
      <c r="E62" s="9">
        <v>3044400</v>
      </c>
      <c r="F62" s="9">
        <v>1000</v>
      </c>
      <c r="G62" s="11">
        <v>100</v>
      </c>
      <c r="H62" s="1" t="s">
        <v>36</v>
      </c>
      <c r="I62" s="9">
        <f t="shared" si="3"/>
        <v>1857084</v>
      </c>
      <c r="J62" s="9">
        <f t="shared" si="1"/>
        <v>37.888198757763973</v>
      </c>
    </row>
    <row r="63" spans="1:10" ht="25.5">
      <c r="A63" s="16">
        <v>61</v>
      </c>
      <c r="B63" s="1" t="s">
        <v>115</v>
      </c>
      <c r="C63" s="9">
        <v>1404954.72</v>
      </c>
      <c r="D63" s="9" t="s">
        <v>46</v>
      </c>
      <c r="E63" s="9">
        <v>1400570.08</v>
      </c>
      <c r="F63" s="9">
        <v>217.21</v>
      </c>
      <c r="G63" s="11">
        <v>1</v>
      </c>
      <c r="H63" s="1" t="s">
        <v>37</v>
      </c>
      <c r="I63" s="9">
        <f t="shared" si="3"/>
        <v>4384.6399999998976</v>
      </c>
      <c r="J63" s="9">
        <f t="shared" si="1"/>
        <v>0.3120840791224857</v>
      </c>
    </row>
    <row r="64" spans="1:10" ht="25.5">
      <c r="A64" s="1">
        <v>62</v>
      </c>
      <c r="B64" s="1" t="s">
        <v>116</v>
      </c>
      <c r="C64" s="9">
        <v>1083522.72</v>
      </c>
      <c r="D64" s="9" t="s">
        <v>10</v>
      </c>
      <c r="E64" s="9">
        <v>0</v>
      </c>
      <c r="F64" s="9">
        <v>0</v>
      </c>
      <c r="G64" s="12">
        <v>1</v>
      </c>
      <c r="H64" s="1" t="s">
        <v>35</v>
      </c>
      <c r="I64" s="9">
        <f t="shared" si="3"/>
        <v>1083522.72</v>
      </c>
      <c r="J64" s="9">
        <f t="shared" si="1"/>
        <v>100</v>
      </c>
    </row>
    <row r="65" spans="1:10" ht="25.5">
      <c r="A65" s="16">
        <v>63</v>
      </c>
      <c r="B65" s="1" t="s">
        <v>124</v>
      </c>
      <c r="C65" s="9">
        <v>2765070</v>
      </c>
      <c r="D65" s="13" t="s">
        <v>138</v>
      </c>
      <c r="E65" s="9">
        <v>2328480</v>
      </c>
      <c r="F65" s="9">
        <v>96</v>
      </c>
      <c r="G65" s="11">
        <v>1</v>
      </c>
      <c r="H65" s="1" t="s">
        <v>34</v>
      </c>
      <c r="I65" s="9">
        <f t="shared" si="3"/>
        <v>436590</v>
      </c>
      <c r="J65" s="9">
        <f t="shared" si="1"/>
        <v>15.789473684210526</v>
      </c>
    </row>
    <row r="66" spans="1:10" ht="38.25">
      <c r="A66" s="1">
        <v>64</v>
      </c>
      <c r="B66" s="1" t="s">
        <v>125</v>
      </c>
      <c r="C66" s="9">
        <v>13863740</v>
      </c>
      <c r="D66" s="13" t="s">
        <v>139</v>
      </c>
      <c r="E66" s="9">
        <v>10110969</v>
      </c>
      <c r="F66" s="9">
        <v>423</v>
      </c>
      <c r="G66" s="11">
        <v>1</v>
      </c>
      <c r="H66" s="1" t="s">
        <v>34</v>
      </c>
      <c r="I66" s="9">
        <f t="shared" si="3"/>
        <v>3752771</v>
      </c>
      <c r="J66" s="9">
        <f t="shared" si="1"/>
        <v>27.068965517241381</v>
      </c>
    </row>
    <row r="67" spans="1:10" ht="38.25">
      <c r="A67" s="16">
        <v>65</v>
      </c>
      <c r="B67" s="1" t="s">
        <v>126</v>
      </c>
      <c r="C67" s="9">
        <v>2688927.12</v>
      </c>
      <c r="D67" s="13" t="s">
        <v>52</v>
      </c>
      <c r="E67" s="9">
        <v>2673202.4</v>
      </c>
      <c r="F67" s="9">
        <v>727.6</v>
      </c>
      <c r="G67" s="11">
        <v>1</v>
      </c>
      <c r="H67" s="1" t="s">
        <v>34</v>
      </c>
      <c r="I67" s="9">
        <f t="shared" si="3"/>
        <v>15724.720000000205</v>
      </c>
      <c r="J67" s="9">
        <f t="shared" ref="J67:J104" si="4">(I67*100)/C67</f>
        <v>0.58479532163743453</v>
      </c>
    </row>
    <row r="68" spans="1:10" ht="25.5">
      <c r="A68" s="1">
        <v>66</v>
      </c>
      <c r="B68" s="1" t="s">
        <v>127</v>
      </c>
      <c r="C68" s="9">
        <v>9964032.75</v>
      </c>
      <c r="D68" s="13" t="s">
        <v>140</v>
      </c>
      <c r="E68" s="9">
        <v>8464448.75</v>
      </c>
      <c r="F68" s="9">
        <v>14.45</v>
      </c>
      <c r="G68" s="11">
        <v>1</v>
      </c>
      <c r="H68" s="1" t="s">
        <v>34</v>
      </c>
      <c r="I68" s="9">
        <f t="shared" si="3"/>
        <v>1499584</v>
      </c>
      <c r="J68" s="9">
        <f t="shared" si="4"/>
        <v>15.049970605526161</v>
      </c>
    </row>
    <row r="69" spans="1:10" ht="25.5">
      <c r="A69" s="16">
        <v>67</v>
      </c>
      <c r="B69" s="1" t="s">
        <v>128</v>
      </c>
      <c r="C69" s="9">
        <v>3228511</v>
      </c>
      <c r="D69" s="13" t="s">
        <v>68</v>
      </c>
      <c r="E69" s="9">
        <v>2788259.5</v>
      </c>
      <c r="F69" s="9">
        <v>1016.5</v>
      </c>
      <c r="G69" s="11">
        <v>100</v>
      </c>
      <c r="H69" s="1" t="s">
        <v>35</v>
      </c>
      <c r="I69" s="9">
        <f t="shared" si="3"/>
        <v>440251.5</v>
      </c>
      <c r="J69" s="9">
        <f t="shared" si="4"/>
        <v>13.636363636363637</v>
      </c>
    </row>
    <row r="70" spans="1:10" ht="25.5">
      <c r="A70" s="1">
        <v>68</v>
      </c>
      <c r="B70" s="1" t="s">
        <v>129</v>
      </c>
      <c r="C70" s="9">
        <v>21420532.099999998</v>
      </c>
      <c r="D70" s="13" t="s">
        <v>46</v>
      </c>
      <c r="E70" s="9">
        <v>19610668.960000001</v>
      </c>
      <c r="F70" s="9">
        <v>17.12</v>
      </c>
      <c r="G70" s="11">
        <v>1</v>
      </c>
      <c r="H70" s="1" t="s">
        <v>34</v>
      </c>
      <c r="I70" s="9">
        <f t="shared" si="3"/>
        <v>1809863.1399999969</v>
      </c>
      <c r="J70" s="9">
        <f t="shared" si="4"/>
        <v>8.4491978609625544</v>
      </c>
    </row>
    <row r="71" spans="1:10" ht="38.25">
      <c r="A71" s="16">
        <v>69</v>
      </c>
      <c r="B71" s="1" t="s">
        <v>130</v>
      </c>
      <c r="C71" s="9">
        <v>13750850.220000001</v>
      </c>
      <c r="D71" s="13" t="s">
        <v>95</v>
      </c>
      <c r="E71" s="9">
        <v>13717874.560000001</v>
      </c>
      <c r="F71" s="9">
        <v>8.32</v>
      </c>
      <c r="G71" s="11">
        <v>1</v>
      </c>
      <c r="H71" s="1" t="s">
        <v>34</v>
      </c>
      <c r="I71" s="9">
        <f t="shared" si="3"/>
        <v>32975.660000000149</v>
      </c>
      <c r="J71" s="9">
        <f t="shared" si="4"/>
        <v>0.23980815347721929</v>
      </c>
    </row>
    <row r="72" spans="1:10" ht="38.25">
      <c r="A72" s="1">
        <v>70</v>
      </c>
      <c r="B72" s="1" t="s">
        <v>131</v>
      </c>
      <c r="C72" s="9">
        <v>2924000</v>
      </c>
      <c r="D72" s="14" t="s">
        <v>10</v>
      </c>
      <c r="E72" s="9">
        <v>0</v>
      </c>
      <c r="F72" s="9">
        <v>0</v>
      </c>
      <c r="G72" s="12">
        <v>1</v>
      </c>
      <c r="H72" s="1" t="s">
        <v>34</v>
      </c>
      <c r="I72" s="9">
        <f t="shared" si="3"/>
        <v>2924000</v>
      </c>
      <c r="J72" s="9">
        <f t="shared" si="4"/>
        <v>100</v>
      </c>
    </row>
    <row r="73" spans="1:10" ht="76.5">
      <c r="A73" s="16">
        <v>71</v>
      </c>
      <c r="B73" s="1" t="s">
        <v>132</v>
      </c>
      <c r="C73" s="9">
        <v>3169807.59</v>
      </c>
      <c r="D73" s="13" t="s">
        <v>46</v>
      </c>
      <c r="E73" s="9">
        <v>3169807.59</v>
      </c>
      <c r="F73" s="9">
        <v>791.26499999999999</v>
      </c>
      <c r="G73" s="11">
        <v>1</v>
      </c>
      <c r="H73" s="1" t="s">
        <v>42</v>
      </c>
      <c r="I73" s="9">
        <f t="shared" si="3"/>
        <v>0</v>
      </c>
      <c r="J73" s="9">
        <f t="shared" si="4"/>
        <v>0</v>
      </c>
    </row>
    <row r="74" spans="1:10" ht="25.5">
      <c r="A74" s="1">
        <v>72</v>
      </c>
      <c r="B74" s="1" t="s">
        <v>133</v>
      </c>
      <c r="C74" s="9">
        <v>3110800</v>
      </c>
      <c r="D74" s="13" t="s">
        <v>71</v>
      </c>
      <c r="E74" s="9">
        <v>2121000</v>
      </c>
      <c r="F74" s="9">
        <v>150</v>
      </c>
      <c r="G74" s="11">
        <v>500</v>
      </c>
      <c r="H74" s="1" t="s">
        <v>36</v>
      </c>
      <c r="I74" s="9">
        <f t="shared" si="3"/>
        <v>989800</v>
      </c>
      <c r="J74" s="9">
        <f t="shared" si="4"/>
        <v>31.818181818181817</v>
      </c>
    </row>
    <row r="75" spans="1:10" ht="25.5">
      <c r="A75" s="16">
        <v>73</v>
      </c>
      <c r="B75" s="1" t="s">
        <v>134</v>
      </c>
      <c r="C75" s="9">
        <v>2908584</v>
      </c>
      <c r="D75" s="13" t="s">
        <v>46</v>
      </c>
      <c r="E75" s="9">
        <v>2889885.96</v>
      </c>
      <c r="F75" s="9">
        <v>83.46</v>
      </c>
      <c r="G75" s="11">
        <v>28</v>
      </c>
      <c r="H75" s="1" t="s">
        <v>36</v>
      </c>
      <c r="I75" s="9">
        <f t="shared" si="3"/>
        <v>18698.040000000037</v>
      </c>
      <c r="J75" s="9">
        <f t="shared" si="4"/>
        <v>0.64285714285714413</v>
      </c>
    </row>
    <row r="76" spans="1:10" ht="25.5">
      <c r="A76" s="1">
        <v>74</v>
      </c>
      <c r="B76" s="1" t="s">
        <v>135</v>
      </c>
      <c r="C76" s="9">
        <v>2584320</v>
      </c>
      <c r="D76" s="13" t="s">
        <v>47</v>
      </c>
      <c r="E76" s="9">
        <v>2577993.7999999998</v>
      </c>
      <c r="F76" s="9">
        <v>383.05999999999995</v>
      </c>
      <c r="G76" s="11">
        <v>30</v>
      </c>
      <c r="H76" s="1" t="s">
        <v>36</v>
      </c>
      <c r="I76" s="9">
        <f t="shared" si="3"/>
        <v>6326.2000000001863</v>
      </c>
      <c r="J76" s="9">
        <f t="shared" si="4"/>
        <v>0.24479166666667387</v>
      </c>
    </row>
    <row r="77" spans="1:10" ht="38.25">
      <c r="A77" s="16">
        <v>75</v>
      </c>
      <c r="B77" s="1" t="s">
        <v>136</v>
      </c>
      <c r="C77" s="9">
        <v>5202750</v>
      </c>
      <c r="D77" s="13" t="s">
        <v>47</v>
      </c>
      <c r="E77" s="9">
        <v>5201114.8499999996</v>
      </c>
      <c r="F77" s="9">
        <v>349.89</v>
      </c>
      <c r="G77" s="11">
        <v>1</v>
      </c>
      <c r="H77" s="1" t="s">
        <v>34</v>
      </c>
      <c r="I77" s="9">
        <f t="shared" si="3"/>
        <v>1635.1500000003725</v>
      </c>
      <c r="J77" s="9">
        <f t="shared" si="4"/>
        <v>3.1428571428578592E-2</v>
      </c>
    </row>
    <row r="78" spans="1:10" ht="25.5">
      <c r="A78" s="1">
        <v>76</v>
      </c>
      <c r="B78" s="1" t="s">
        <v>137</v>
      </c>
      <c r="C78" s="9">
        <v>15918555.300000001</v>
      </c>
      <c r="D78" s="13" t="s">
        <v>47</v>
      </c>
      <c r="E78" s="9">
        <v>15899585.82</v>
      </c>
      <c r="F78" s="9">
        <v>301.74</v>
      </c>
      <c r="G78" s="11">
        <v>30</v>
      </c>
      <c r="H78" s="1" t="s">
        <v>36</v>
      </c>
      <c r="I78" s="9">
        <f t="shared" si="3"/>
        <v>18969.480000000447</v>
      </c>
      <c r="J78" s="9">
        <f t="shared" si="4"/>
        <v>0.11916583912611999</v>
      </c>
    </row>
    <row r="79" spans="1:10" ht="25.5">
      <c r="A79" s="16">
        <v>77</v>
      </c>
      <c r="B79" s="1" t="s">
        <v>141</v>
      </c>
      <c r="C79" s="9">
        <v>4595339.7</v>
      </c>
      <c r="D79" s="9" t="s">
        <v>48</v>
      </c>
      <c r="E79" s="9">
        <v>2306680.3199999998</v>
      </c>
      <c r="F79" s="9">
        <v>1917.4399999999998</v>
      </c>
      <c r="G79" s="11">
        <v>30</v>
      </c>
      <c r="H79" s="1" t="s">
        <v>36</v>
      </c>
      <c r="I79" s="9">
        <f t="shared" si="3"/>
        <v>2288659.3800000004</v>
      </c>
      <c r="J79" s="9">
        <f t="shared" si="4"/>
        <v>49.803921568627459</v>
      </c>
    </row>
    <row r="80" spans="1:10" ht="25.5">
      <c r="A80" s="1">
        <v>78</v>
      </c>
      <c r="B80" s="1" t="s">
        <v>142</v>
      </c>
      <c r="C80" s="9">
        <v>20397090</v>
      </c>
      <c r="D80" s="9" t="s">
        <v>156</v>
      </c>
      <c r="E80" s="9">
        <v>6163468.5</v>
      </c>
      <c r="F80" s="9">
        <v>139</v>
      </c>
      <c r="G80" s="11">
        <v>100</v>
      </c>
      <c r="H80" s="1" t="s">
        <v>36</v>
      </c>
      <c r="I80" s="9">
        <f t="shared" si="3"/>
        <v>14233621.5</v>
      </c>
      <c r="J80" s="9">
        <f t="shared" si="4"/>
        <v>69.782608695652172</v>
      </c>
    </row>
    <row r="81" spans="1:10" ht="25.5">
      <c r="A81" s="16">
        <v>79</v>
      </c>
      <c r="B81" s="1" t="s">
        <v>143</v>
      </c>
      <c r="C81" s="9">
        <v>3588555.3000000003</v>
      </c>
      <c r="D81" s="9" t="s">
        <v>157</v>
      </c>
      <c r="E81" s="9">
        <v>2601728</v>
      </c>
      <c r="F81" s="9">
        <v>256</v>
      </c>
      <c r="G81" s="11">
        <v>1</v>
      </c>
      <c r="H81" s="1" t="s">
        <v>34</v>
      </c>
      <c r="I81" s="9">
        <f t="shared" si="3"/>
        <v>986827.30000000028</v>
      </c>
      <c r="J81" s="9">
        <f t="shared" si="4"/>
        <v>27.499291985273299</v>
      </c>
    </row>
    <row r="82" spans="1:10" ht="25.5">
      <c r="A82" s="1">
        <v>80</v>
      </c>
      <c r="B82" s="1" t="s">
        <v>144</v>
      </c>
      <c r="C82" s="9">
        <v>6337798</v>
      </c>
      <c r="D82" s="9" t="s">
        <v>10</v>
      </c>
      <c r="E82" s="9"/>
      <c r="F82" s="9">
        <v>0</v>
      </c>
      <c r="G82" s="12">
        <v>1</v>
      </c>
      <c r="H82" s="1" t="s">
        <v>34</v>
      </c>
      <c r="I82" s="9">
        <f t="shared" si="3"/>
        <v>6337798</v>
      </c>
      <c r="J82" s="9">
        <f t="shared" si="4"/>
        <v>100</v>
      </c>
    </row>
    <row r="83" spans="1:10" ht="38.25">
      <c r="A83" s="16">
        <v>81</v>
      </c>
      <c r="B83" s="1" t="s">
        <v>145</v>
      </c>
      <c r="C83" s="9">
        <v>4290871.2</v>
      </c>
      <c r="D83" s="9" t="s">
        <v>158</v>
      </c>
      <c r="E83" s="9">
        <v>4076327.64</v>
      </c>
      <c r="F83" s="9">
        <v>284.62</v>
      </c>
      <c r="G83" s="11">
        <v>1</v>
      </c>
      <c r="H83" s="1" t="s">
        <v>37</v>
      </c>
      <c r="I83" s="9">
        <f t="shared" si="3"/>
        <v>214543.56000000006</v>
      </c>
      <c r="J83" s="9">
        <f t="shared" si="4"/>
        <v>5.0000000000000018</v>
      </c>
    </row>
    <row r="84" spans="1:10" ht="25.5">
      <c r="A84" s="1">
        <v>82</v>
      </c>
      <c r="B84" s="1" t="s">
        <v>146</v>
      </c>
      <c r="C84" s="9">
        <v>4502988</v>
      </c>
      <c r="D84" s="9" t="s">
        <v>46</v>
      </c>
      <c r="E84" s="9">
        <v>4052689.2</v>
      </c>
      <c r="F84" s="9">
        <v>1213.3800000000001</v>
      </c>
      <c r="G84" s="11">
        <v>30</v>
      </c>
      <c r="H84" s="1" t="s">
        <v>36</v>
      </c>
      <c r="I84" s="9">
        <f t="shared" si="3"/>
        <v>450298.79999999981</v>
      </c>
      <c r="J84" s="9">
        <f t="shared" si="4"/>
        <v>9.9999999999999964</v>
      </c>
    </row>
    <row r="85" spans="1:10" ht="25.5">
      <c r="A85" s="16">
        <v>83</v>
      </c>
      <c r="B85" s="1" t="s">
        <v>147</v>
      </c>
      <c r="C85" s="9">
        <v>3803914.2000000007</v>
      </c>
      <c r="D85" s="9" t="s">
        <v>10</v>
      </c>
      <c r="E85" s="9"/>
      <c r="F85" s="9">
        <v>0</v>
      </c>
      <c r="G85" s="12">
        <v>1</v>
      </c>
      <c r="H85" s="1" t="s">
        <v>36</v>
      </c>
      <c r="I85" s="9">
        <f t="shared" si="3"/>
        <v>3803914.2000000007</v>
      </c>
      <c r="J85" s="9">
        <f t="shared" si="4"/>
        <v>100</v>
      </c>
    </row>
    <row r="86" spans="1:10" ht="25.5">
      <c r="A86" s="1">
        <v>84</v>
      </c>
      <c r="B86" s="1" t="s">
        <v>148</v>
      </c>
      <c r="C86" s="9">
        <v>4865952</v>
      </c>
      <c r="D86" s="9" t="s">
        <v>95</v>
      </c>
      <c r="E86" s="9">
        <v>5342409.8</v>
      </c>
      <c r="F86" s="9">
        <v>2635</v>
      </c>
      <c r="G86" s="11">
        <v>25</v>
      </c>
      <c r="H86" s="1" t="s">
        <v>34</v>
      </c>
      <c r="I86" s="9">
        <f t="shared" si="3"/>
        <v>-476457.79999999981</v>
      </c>
      <c r="J86" s="9">
        <f t="shared" si="4"/>
        <v>-9.7916666666666643</v>
      </c>
    </row>
    <row r="87" spans="1:10" ht="38.25">
      <c r="A87" s="16">
        <v>85</v>
      </c>
      <c r="B87" s="1" t="s">
        <v>149</v>
      </c>
      <c r="C87" s="9">
        <v>2424085</v>
      </c>
      <c r="D87" s="9" t="s">
        <v>46</v>
      </c>
      <c r="E87" s="9">
        <v>2424085</v>
      </c>
      <c r="F87" s="9">
        <v>1230.5</v>
      </c>
      <c r="G87" s="11">
        <v>1</v>
      </c>
      <c r="H87" s="1" t="s">
        <v>34</v>
      </c>
      <c r="I87" s="9">
        <f t="shared" si="3"/>
        <v>0</v>
      </c>
      <c r="J87" s="9">
        <f t="shared" si="4"/>
        <v>0</v>
      </c>
    </row>
    <row r="88" spans="1:10" ht="38.25">
      <c r="A88" s="1">
        <v>86</v>
      </c>
      <c r="B88" s="1" t="s">
        <v>150</v>
      </c>
      <c r="C88" s="9">
        <v>4589871</v>
      </c>
      <c r="D88" s="9" t="s">
        <v>159</v>
      </c>
      <c r="E88" s="9">
        <v>3349428.94</v>
      </c>
      <c r="F88" s="9">
        <v>142.30000000000001</v>
      </c>
      <c r="G88" s="11">
        <v>5</v>
      </c>
      <c r="H88" s="1" t="s">
        <v>123</v>
      </c>
      <c r="I88" s="9">
        <f t="shared" si="3"/>
        <v>1240442.06</v>
      </c>
      <c r="J88" s="9">
        <f t="shared" si="4"/>
        <v>27.025641025641026</v>
      </c>
    </row>
    <row r="89" spans="1:10" ht="25.5">
      <c r="A89" s="16">
        <v>87</v>
      </c>
      <c r="B89" s="1" t="s">
        <v>151</v>
      </c>
      <c r="C89" s="9">
        <v>12024705</v>
      </c>
      <c r="D89" s="9" t="s">
        <v>117</v>
      </c>
      <c r="E89" s="9">
        <v>8655601.2899999991</v>
      </c>
      <c r="F89" s="9">
        <v>118.76999999999998</v>
      </c>
      <c r="G89" s="11">
        <v>1</v>
      </c>
      <c r="H89" s="1" t="s">
        <v>123</v>
      </c>
      <c r="I89" s="9">
        <f t="shared" si="3"/>
        <v>3369103.7100000009</v>
      </c>
      <c r="J89" s="9">
        <f t="shared" si="4"/>
        <v>28.018181818181827</v>
      </c>
    </row>
    <row r="90" spans="1:10" ht="38.25">
      <c r="A90" s="1">
        <v>88</v>
      </c>
      <c r="B90" s="1" t="s">
        <v>152</v>
      </c>
      <c r="C90" s="9">
        <v>6388200</v>
      </c>
      <c r="D90" s="9" t="s">
        <v>52</v>
      </c>
      <c r="E90" s="9">
        <v>5858892</v>
      </c>
      <c r="F90" s="9">
        <v>1284</v>
      </c>
      <c r="G90" s="11">
        <v>1</v>
      </c>
      <c r="H90" s="1" t="s">
        <v>34</v>
      </c>
      <c r="I90" s="9">
        <f t="shared" si="3"/>
        <v>529308</v>
      </c>
      <c r="J90" s="9">
        <f t="shared" si="4"/>
        <v>8.2857142857142865</v>
      </c>
    </row>
    <row r="91" spans="1:10" ht="25.5">
      <c r="A91" s="16">
        <v>89</v>
      </c>
      <c r="B91" s="1" t="s">
        <v>153</v>
      </c>
      <c r="C91" s="9">
        <v>14358880</v>
      </c>
      <c r="D91" s="9" t="s">
        <v>71</v>
      </c>
      <c r="E91" s="9">
        <v>8390970.5</v>
      </c>
      <c r="F91" s="9">
        <v>187</v>
      </c>
      <c r="G91" s="11">
        <v>1000</v>
      </c>
      <c r="H91" s="1" t="s">
        <v>36</v>
      </c>
      <c r="I91" s="9">
        <f t="shared" si="3"/>
        <v>5967909.5</v>
      </c>
      <c r="J91" s="9">
        <f t="shared" si="4"/>
        <v>41.5625</v>
      </c>
    </row>
    <row r="92" spans="1:10" ht="25.5">
      <c r="A92" s="1">
        <v>90</v>
      </c>
      <c r="B92" s="1" t="s">
        <v>154</v>
      </c>
      <c r="C92" s="9">
        <v>3449161.0500000003</v>
      </c>
      <c r="D92" s="9" t="s">
        <v>10</v>
      </c>
      <c r="E92" s="9"/>
      <c r="F92" s="9">
        <v>0</v>
      </c>
      <c r="G92" s="12">
        <v>1</v>
      </c>
      <c r="H92" s="1" t="s">
        <v>36</v>
      </c>
      <c r="I92" s="9">
        <f t="shared" si="3"/>
        <v>3449161.0500000003</v>
      </c>
      <c r="J92" s="9">
        <f t="shared" si="4"/>
        <v>99.999999999999986</v>
      </c>
    </row>
    <row r="93" spans="1:10" ht="25.5">
      <c r="A93" s="16">
        <v>91</v>
      </c>
      <c r="B93" s="1" t="s">
        <v>155</v>
      </c>
      <c r="C93" s="9">
        <v>5969340</v>
      </c>
      <c r="D93" s="9" t="s">
        <v>72</v>
      </c>
      <c r="E93" s="9">
        <v>5969340</v>
      </c>
      <c r="F93" s="9">
        <v>234</v>
      </c>
      <c r="G93" s="11">
        <v>100</v>
      </c>
      <c r="H93" s="1" t="s">
        <v>36</v>
      </c>
      <c r="I93" s="9">
        <f t="shared" si="3"/>
        <v>0</v>
      </c>
      <c r="J93" s="9">
        <f t="shared" si="4"/>
        <v>0</v>
      </c>
    </row>
    <row r="94" spans="1:10" ht="25.5">
      <c r="A94" s="1">
        <v>92</v>
      </c>
      <c r="B94" s="15" t="s">
        <v>160</v>
      </c>
      <c r="C94" s="9">
        <v>46579218.600000001</v>
      </c>
      <c r="D94" s="9" t="s">
        <v>10</v>
      </c>
      <c r="E94" s="9">
        <v>0</v>
      </c>
      <c r="F94" s="9"/>
      <c r="G94" s="1">
        <v>1</v>
      </c>
      <c r="H94" s="1" t="s">
        <v>42</v>
      </c>
      <c r="I94" s="9">
        <v>0</v>
      </c>
      <c r="J94" s="9">
        <f t="shared" si="4"/>
        <v>0</v>
      </c>
    </row>
    <row r="95" spans="1:10" ht="38.25">
      <c r="A95" s="16">
        <v>93</v>
      </c>
      <c r="B95" s="15" t="s">
        <v>161</v>
      </c>
      <c r="C95" s="9">
        <v>27885541.600000001</v>
      </c>
      <c r="D95" s="9" t="s">
        <v>10</v>
      </c>
      <c r="E95" s="9">
        <v>0</v>
      </c>
      <c r="F95" s="9"/>
      <c r="G95" s="1">
        <v>1</v>
      </c>
      <c r="H95" s="1" t="s">
        <v>42</v>
      </c>
      <c r="I95" s="9">
        <v>0</v>
      </c>
      <c r="J95" s="9">
        <f t="shared" si="4"/>
        <v>0</v>
      </c>
    </row>
    <row r="96" spans="1:10" ht="25.5">
      <c r="A96" s="1">
        <v>94</v>
      </c>
      <c r="B96" s="15" t="s">
        <v>162</v>
      </c>
      <c r="C96" s="9">
        <v>17087058</v>
      </c>
      <c r="D96" s="9" t="s">
        <v>10</v>
      </c>
      <c r="E96" s="9">
        <v>0</v>
      </c>
      <c r="F96" s="9"/>
      <c r="G96" s="1">
        <v>1</v>
      </c>
      <c r="H96" s="1" t="s">
        <v>37</v>
      </c>
      <c r="I96" s="9">
        <v>0</v>
      </c>
      <c r="J96" s="9">
        <f t="shared" si="4"/>
        <v>0</v>
      </c>
    </row>
    <row r="97" spans="1:10" ht="38.25">
      <c r="A97" s="16">
        <v>95</v>
      </c>
      <c r="B97" s="15" t="s">
        <v>163</v>
      </c>
      <c r="C97" s="9">
        <v>8414700</v>
      </c>
      <c r="D97" s="9" t="s">
        <v>169</v>
      </c>
      <c r="E97" s="9">
        <v>2263955</v>
      </c>
      <c r="F97" s="9"/>
      <c r="G97" s="1">
        <v>100</v>
      </c>
      <c r="H97" s="1" t="s">
        <v>120</v>
      </c>
      <c r="I97" s="9">
        <f t="shared" ref="I97:I103" si="5">C97-E97</f>
        <v>6150745</v>
      </c>
      <c r="J97" s="9">
        <f t="shared" si="4"/>
        <v>73.095238095238102</v>
      </c>
    </row>
    <row r="98" spans="1:10" ht="38.25">
      <c r="A98" s="1">
        <v>96</v>
      </c>
      <c r="B98" s="15" t="s">
        <v>164</v>
      </c>
      <c r="C98" s="9">
        <v>13920047</v>
      </c>
      <c r="D98" s="9" t="s">
        <v>10</v>
      </c>
      <c r="E98" s="9">
        <v>0</v>
      </c>
      <c r="F98" s="9"/>
      <c r="G98" s="1"/>
      <c r="H98" s="1" t="s">
        <v>42</v>
      </c>
      <c r="I98" s="9">
        <f t="shared" si="5"/>
        <v>13920047</v>
      </c>
      <c r="J98" s="9">
        <f t="shared" si="4"/>
        <v>100</v>
      </c>
    </row>
    <row r="99" spans="1:10" ht="38.25">
      <c r="A99" s="16">
        <v>97</v>
      </c>
      <c r="B99" s="15" t="s">
        <v>165</v>
      </c>
      <c r="C99" s="9">
        <v>9072168.5999999996</v>
      </c>
      <c r="D99" s="9" t="s">
        <v>10</v>
      </c>
      <c r="E99" s="9">
        <v>0</v>
      </c>
      <c r="F99" s="9"/>
      <c r="G99" s="1"/>
      <c r="H99" s="1" t="s">
        <v>42</v>
      </c>
      <c r="I99" s="9">
        <f t="shared" si="5"/>
        <v>9072168.5999999996</v>
      </c>
      <c r="J99" s="9">
        <f t="shared" si="4"/>
        <v>100</v>
      </c>
    </row>
    <row r="100" spans="1:10" ht="25.5">
      <c r="A100" s="1">
        <v>98</v>
      </c>
      <c r="B100" s="15" t="s">
        <v>166</v>
      </c>
      <c r="C100" s="9">
        <v>7794039.6000000006</v>
      </c>
      <c r="D100" s="9" t="s">
        <v>169</v>
      </c>
      <c r="E100" s="9">
        <v>2256597</v>
      </c>
      <c r="F100" s="9"/>
      <c r="G100" s="1"/>
      <c r="H100" s="1" t="s">
        <v>120</v>
      </c>
      <c r="I100" s="9">
        <f t="shared" si="5"/>
        <v>5537442.6000000006</v>
      </c>
      <c r="J100" s="9">
        <f t="shared" si="4"/>
        <v>71.047144795107272</v>
      </c>
    </row>
    <row r="101" spans="1:10" ht="25.5">
      <c r="A101" s="16">
        <v>99</v>
      </c>
      <c r="B101" s="15" t="s">
        <v>167</v>
      </c>
      <c r="C101" s="9">
        <v>7001657.75</v>
      </c>
      <c r="D101" s="9" t="s">
        <v>10</v>
      </c>
      <c r="E101" s="9">
        <v>0</v>
      </c>
      <c r="F101" s="9"/>
      <c r="G101" s="1"/>
      <c r="H101" s="1" t="s">
        <v>42</v>
      </c>
      <c r="I101" s="9">
        <f t="shared" si="5"/>
        <v>7001657.75</v>
      </c>
      <c r="J101" s="9">
        <f t="shared" si="4"/>
        <v>100</v>
      </c>
    </row>
    <row r="102" spans="1:10" ht="25.5">
      <c r="A102" s="1">
        <v>100</v>
      </c>
      <c r="B102" s="15" t="s">
        <v>168</v>
      </c>
      <c r="C102" s="9">
        <v>4161944.03</v>
      </c>
      <c r="D102" s="9" t="s">
        <v>10</v>
      </c>
      <c r="E102" s="9">
        <v>0</v>
      </c>
      <c r="F102" s="9"/>
      <c r="G102" s="1"/>
      <c r="H102" s="1" t="s">
        <v>37</v>
      </c>
      <c r="I102" s="9">
        <f t="shared" si="5"/>
        <v>4161944.03</v>
      </c>
      <c r="J102" s="9">
        <f t="shared" si="4"/>
        <v>100</v>
      </c>
    </row>
    <row r="103" spans="1:10" ht="25.5">
      <c r="A103" s="16">
        <v>101</v>
      </c>
      <c r="B103" s="1" t="s">
        <v>170</v>
      </c>
      <c r="C103" s="9">
        <v>26670100.800000001</v>
      </c>
      <c r="D103" s="15" t="s">
        <v>172</v>
      </c>
      <c r="E103" s="9">
        <v>16083932.88699998</v>
      </c>
      <c r="F103" s="9">
        <v>110.96499997930249</v>
      </c>
      <c r="G103" s="1">
        <v>500</v>
      </c>
      <c r="H103" s="1" t="s">
        <v>36</v>
      </c>
      <c r="I103" s="9">
        <f t="shared" si="5"/>
        <v>10586167.913000021</v>
      </c>
      <c r="J103" s="9">
        <f t="shared" si="4"/>
        <v>39.693018006891151</v>
      </c>
    </row>
    <row r="104" spans="1:10" ht="25.5">
      <c r="A104" s="1">
        <v>102</v>
      </c>
      <c r="B104" s="1" t="s">
        <v>171</v>
      </c>
      <c r="C104" s="9">
        <v>7995270</v>
      </c>
      <c r="D104" s="9" t="s">
        <v>10</v>
      </c>
      <c r="E104" s="9">
        <v>0</v>
      </c>
      <c r="F104" s="9"/>
      <c r="G104" s="1"/>
      <c r="H104" s="1"/>
      <c r="I104" s="9">
        <v>0</v>
      </c>
      <c r="J104" s="9">
        <f t="shared" si="4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E156-07DC-402A-BD4A-AD7B3F5D65E2}">
  <dimension ref="A1:K107"/>
  <sheetViews>
    <sheetView workbookViewId="0">
      <pane xSplit="3" ySplit="2" topLeftCell="D3" activePane="bottomRight" state="frozen"/>
      <selection pane="topRight" activeCell="E1" sqref="E1"/>
      <selection pane="bottomLeft" activeCell="A3" sqref="A3"/>
      <selection pane="bottomRight" activeCell="B5" sqref="B5"/>
    </sheetView>
  </sheetViews>
  <sheetFormatPr defaultRowHeight="15" customHeight="1"/>
  <cols>
    <col min="1" max="1" width="4.140625" style="124" customWidth="1"/>
    <col min="2" max="2" width="50.42578125" style="135" customWidth="1"/>
    <col min="3" max="3" width="18.140625" style="129" customWidth="1"/>
    <col min="4" max="4" width="20.140625" style="129" customWidth="1"/>
    <col min="5" max="5" width="15.5703125" style="129" customWidth="1"/>
    <col min="6" max="6" width="10.140625" style="129" bestFit="1" customWidth="1"/>
    <col min="7" max="7" width="9.28515625" style="130" bestFit="1" customWidth="1"/>
    <col min="8" max="8" width="9.140625" style="124"/>
    <col min="9" max="9" width="15.42578125" style="129" bestFit="1" customWidth="1"/>
    <col min="10" max="10" width="9.42578125" style="129" bestFit="1" customWidth="1"/>
    <col min="11" max="11" width="12.7109375" style="124" hidden="1" customWidth="1"/>
    <col min="12" max="16384" width="9.140625" style="124"/>
  </cols>
  <sheetData>
    <row r="1" spans="1:10" s="80" customFormat="1" ht="15" customHeight="1">
      <c r="A1" s="77" t="s">
        <v>0</v>
      </c>
      <c r="B1" s="77" t="s">
        <v>11</v>
      </c>
      <c r="C1" s="78" t="s">
        <v>12</v>
      </c>
      <c r="D1" s="78" t="s">
        <v>44</v>
      </c>
      <c r="E1" s="78" t="s">
        <v>13</v>
      </c>
      <c r="F1" s="78" t="s">
        <v>9</v>
      </c>
      <c r="G1" s="79" t="s">
        <v>17</v>
      </c>
      <c r="H1" s="77" t="s">
        <v>18</v>
      </c>
      <c r="I1" s="78" t="s">
        <v>43</v>
      </c>
      <c r="J1" s="78" t="s">
        <v>15</v>
      </c>
    </row>
    <row r="2" spans="1:10" s="80" customFormat="1" ht="15" customHeight="1">
      <c r="A2" s="81"/>
      <c r="B2" s="81"/>
      <c r="C2" s="82"/>
      <c r="D2" s="82" t="s">
        <v>45</v>
      </c>
      <c r="E2" s="82"/>
      <c r="F2" s="82"/>
      <c r="G2" s="83"/>
      <c r="H2" s="81"/>
      <c r="I2" s="82" t="s">
        <v>1</v>
      </c>
      <c r="J2" s="82" t="s">
        <v>16</v>
      </c>
    </row>
    <row r="3" spans="1:10" s="80" customFormat="1" ht="15" customHeight="1">
      <c r="A3" s="84">
        <v>1</v>
      </c>
      <c r="B3" s="85" t="s">
        <v>173</v>
      </c>
      <c r="C3" s="86">
        <v>5444565.9999999991</v>
      </c>
      <c r="D3" s="87" t="s">
        <v>174</v>
      </c>
      <c r="E3" s="88">
        <v>3780825.8459999994</v>
      </c>
      <c r="F3" s="88">
        <v>47.081999999999994</v>
      </c>
      <c r="G3" s="89">
        <v>30</v>
      </c>
      <c r="H3" s="90" t="s">
        <v>36</v>
      </c>
      <c r="I3" s="91">
        <f t="shared" ref="I3:I58" si="0">C3-E3</f>
        <v>1663740.1539999996</v>
      </c>
      <c r="J3" s="91">
        <f t="shared" ref="J3" si="1">(I3*100)/C3</f>
        <v>30.557810374601026</v>
      </c>
    </row>
    <row r="4" spans="1:10" s="97" customFormat="1" ht="15" customHeight="1">
      <c r="A4" s="92">
        <v>2</v>
      </c>
      <c r="B4" s="93" t="s">
        <v>19</v>
      </c>
      <c r="C4" s="94">
        <v>21949980</v>
      </c>
      <c r="D4" s="94" t="s">
        <v>46</v>
      </c>
      <c r="E4" s="95">
        <v>21949980</v>
      </c>
      <c r="F4" s="95">
        <v>20865</v>
      </c>
      <c r="G4" s="96">
        <v>1</v>
      </c>
      <c r="H4" s="92" t="s">
        <v>34</v>
      </c>
      <c r="I4" s="91">
        <f t="shared" si="0"/>
        <v>0</v>
      </c>
      <c r="J4" s="95">
        <f t="shared" ref="J4:J67" si="2">(I4*100)/C4</f>
        <v>0</v>
      </c>
    </row>
    <row r="5" spans="1:10" s="97" customFormat="1" ht="15" customHeight="1">
      <c r="A5" s="92">
        <v>3</v>
      </c>
      <c r="B5" s="93" t="s">
        <v>20</v>
      </c>
      <c r="C5" s="94">
        <v>2368980</v>
      </c>
      <c r="D5" s="94" t="s">
        <v>46</v>
      </c>
      <c r="E5" s="95">
        <v>2368980</v>
      </c>
      <c r="F5" s="95">
        <v>19260</v>
      </c>
      <c r="G5" s="96">
        <v>1</v>
      </c>
      <c r="H5" s="92" t="s">
        <v>34</v>
      </c>
      <c r="I5" s="91">
        <f t="shared" si="0"/>
        <v>0</v>
      </c>
      <c r="J5" s="95">
        <f t="shared" si="2"/>
        <v>0</v>
      </c>
    </row>
    <row r="6" spans="1:10" s="97" customFormat="1" ht="15" customHeight="1">
      <c r="A6" s="92">
        <v>4</v>
      </c>
      <c r="B6" s="93" t="s">
        <v>21</v>
      </c>
      <c r="C6" s="94">
        <v>3974921.6</v>
      </c>
      <c r="D6" s="94" t="s">
        <v>47</v>
      </c>
      <c r="E6" s="95">
        <v>3822040</v>
      </c>
      <c r="F6" s="95">
        <v>428</v>
      </c>
      <c r="G6" s="96">
        <v>1</v>
      </c>
      <c r="H6" s="92" t="s">
        <v>38</v>
      </c>
      <c r="I6" s="91">
        <f t="shared" si="0"/>
        <v>152881.60000000009</v>
      </c>
      <c r="J6" s="95">
        <f t="shared" si="2"/>
        <v>3.8461538461538485</v>
      </c>
    </row>
    <row r="7" spans="1:10" s="97" customFormat="1" ht="15" customHeight="1">
      <c r="A7" s="92">
        <v>5</v>
      </c>
      <c r="B7" s="93" t="s">
        <v>22</v>
      </c>
      <c r="C7" s="94">
        <v>2268650</v>
      </c>
      <c r="D7" s="94" t="s">
        <v>48</v>
      </c>
      <c r="E7" s="95">
        <v>1855380</v>
      </c>
      <c r="F7" s="95">
        <v>642</v>
      </c>
      <c r="G7" s="96">
        <v>50</v>
      </c>
      <c r="H7" s="92" t="s">
        <v>35</v>
      </c>
      <c r="I7" s="91">
        <f t="shared" si="0"/>
        <v>413270</v>
      </c>
      <c r="J7" s="95">
        <f t="shared" si="2"/>
        <v>18.216560509554139</v>
      </c>
    </row>
    <row r="8" spans="1:10" s="97" customFormat="1" ht="15" customHeight="1">
      <c r="A8" s="92">
        <v>6</v>
      </c>
      <c r="B8" s="93" t="s">
        <v>23</v>
      </c>
      <c r="C8" s="94">
        <v>2286900</v>
      </c>
      <c r="D8" s="94" t="s">
        <v>49</v>
      </c>
      <c r="E8" s="95">
        <v>2286900</v>
      </c>
      <c r="F8" s="95">
        <v>2700</v>
      </c>
      <c r="G8" s="96">
        <v>100</v>
      </c>
      <c r="H8" s="92" t="s">
        <v>36</v>
      </c>
      <c r="I8" s="91">
        <f t="shared" si="0"/>
        <v>0</v>
      </c>
      <c r="J8" s="95">
        <f t="shared" si="2"/>
        <v>0</v>
      </c>
    </row>
    <row r="9" spans="1:10" s="97" customFormat="1" ht="15" customHeight="1">
      <c r="A9" s="92">
        <v>7</v>
      </c>
      <c r="B9" s="93" t="s">
        <v>24</v>
      </c>
      <c r="C9" s="94">
        <v>7940657.25</v>
      </c>
      <c r="D9" s="94" t="s">
        <v>46</v>
      </c>
      <c r="E9" s="95">
        <v>7552447.3399999999</v>
      </c>
      <c r="F9" s="95">
        <v>228.98</v>
      </c>
      <c r="G9" s="96">
        <v>1</v>
      </c>
      <c r="H9" s="92" t="s">
        <v>37</v>
      </c>
      <c r="I9" s="91">
        <f t="shared" si="0"/>
        <v>388209.91000000015</v>
      </c>
      <c r="J9" s="95">
        <f t="shared" si="2"/>
        <v>4.8888888888888911</v>
      </c>
    </row>
    <row r="10" spans="1:10" s="97" customFormat="1" ht="15" customHeight="1">
      <c r="A10" s="92">
        <v>8</v>
      </c>
      <c r="B10" s="93" t="s">
        <v>25</v>
      </c>
      <c r="C10" s="94">
        <v>2231592</v>
      </c>
      <c r="D10" s="94" t="s">
        <v>47</v>
      </c>
      <c r="E10" s="95">
        <v>2231592</v>
      </c>
      <c r="F10" s="95">
        <v>3766.4</v>
      </c>
      <c r="G10" s="96">
        <v>10</v>
      </c>
      <c r="H10" s="92" t="s">
        <v>34</v>
      </c>
      <c r="I10" s="91">
        <f t="shared" si="0"/>
        <v>0</v>
      </c>
      <c r="J10" s="95">
        <f t="shared" si="2"/>
        <v>0</v>
      </c>
    </row>
    <row r="11" spans="1:10" s="97" customFormat="1" ht="15" customHeight="1">
      <c r="A11" s="92">
        <v>9</v>
      </c>
      <c r="B11" s="93" t="s">
        <v>26</v>
      </c>
      <c r="C11" s="94">
        <v>1979934</v>
      </c>
      <c r="D11" s="94" t="s">
        <v>48</v>
      </c>
      <c r="E11" s="95">
        <v>706200</v>
      </c>
      <c r="F11" s="95">
        <v>6420</v>
      </c>
      <c r="G11" s="96">
        <v>30</v>
      </c>
      <c r="H11" s="92" t="s">
        <v>36</v>
      </c>
      <c r="I11" s="91">
        <f t="shared" si="0"/>
        <v>1273734</v>
      </c>
      <c r="J11" s="95">
        <f t="shared" si="2"/>
        <v>64.332144404813491</v>
      </c>
    </row>
    <row r="12" spans="1:10" s="97" customFormat="1" ht="15" customHeight="1">
      <c r="A12" s="92">
        <v>10</v>
      </c>
      <c r="B12" s="93" t="s">
        <v>27</v>
      </c>
      <c r="C12" s="94">
        <v>5968385.0999999987</v>
      </c>
      <c r="D12" s="94" t="s">
        <v>50</v>
      </c>
      <c r="E12" s="95">
        <v>4481588</v>
      </c>
      <c r="F12" s="95">
        <v>1583.6</v>
      </c>
      <c r="G12" s="96">
        <v>100</v>
      </c>
      <c r="H12" s="92" t="s">
        <v>35</v>
      </c>
      <c r="I12" s="91">
        <f t="shared" si="0"/>
        <v>1486797.0999999987</v>
      </c>
      <c r="J12" s="95">
        <f t="shared" si="2"/>
        <v>24.911212582445444</v>
      </c>
    </row>
    <row r="13" spans="1:10" s="97" customFormat="1" ht="15" customHeight="1">
      <c r="A13" s="92">
        <v>11</v>
      </c>
      <c r="B13" s="93" t="s">
        <v>28</v>
      </c>
      <c r="C13" s="94">
        <v>12868103.549999999</v>
      </c>
      <c r="D13" s="94" t="s">
        <v>51</v>
      </c>
      <c r="E13" s="95">
        <v>7197413.8499999996</v>
      </c>
      <c r="F13" s="95">
        <v>105.92999999999999</v>
      </c>
      <c r="G13" s="96">
        <v>1</v>
      </c>
      <c r="H13" s="92" t="s">
        <v>40</v>
      </c>
      <c r="I13" s="91">
        <f t="shared" si="0"/>
        <v>5670689.6999999993</v>
      </c>
      <c r="J13" s="95">
        <f t="shared" si="2"/>
        <v>44.067796610169488</v>
      </c>
    </row>
    <row r="14" spans="1:10" s="97" customFormat="1" ht="15" customHeight="1">
      <c r="A14" s="92">
        <v>12</v>
      </c>
      <c r="B14" s="93" t="s">
        <v>29</v>
      </c>
      <c r="C14" s="94">
        <v>4006133.5</v>
      </c>
      <c r="D14" s="94" t="s">
        <v>52</v>
      </c>
      <c r="E14" s="95">
        <v>3306300</v>
      </c>
      <c r="F14" s="95">
        <v>642</v>
      </c>
      <c r="G14" s="96">
        <v>1</v>
      </c>
      <c r="H14" s="92" t="s">
        <v>34</v>
      </c>
      <c r="I14" s="91">
        <f t="shared" si="0"/>
        <v>699833.5</v>
      </c>
      <c r="J14" s="95">
        <f t="shared" si="2"/>
        <v>17.469050894085282</v>
      </c>
    </row>
    <row r="15" spans="1:10" s="97" customFormat="1" ht="15" customHeight="1">
      <c r="A15" s="92">
        <v>13</v>
      </c>
      <c r="B15" s="93" t="s">
        <v>30</v>
      </c>
      <c r="C15" s="94">
        <v>2164320</v>
      </c>
      <c r="D15" s="94" t="s">
        <v>46</v>
      </c>
      <c r="E15" s="95">
        <v>2163578.52</v>
      </c>
      <c r="F15" s="95">
        <v>2159.2600000000002</v>
      </c>
      <c r="G15" s="96">
        <v>30</v>
      </c>
      <c r="H15" s="92" t="s">
        <v>39</v>
      </c>
      <c r="I15" s="91">
        <f t="shared" si="0"/>
        <v>741.47999999998137</v>
      </c>
      <c r="J15" s="95">
        <f t="shared" si="2"/>
        <v>3.42592592592584E-2</v>
      </c>
    </row>
    <row r="16" spans="1:10" s="97" customFormat="1" ht="15" customHeight="1">
      <c r="A16" s="92">
        <v>14</v>
      </c>
      <c r="B16" s="93" t="s">
        <v>31</v>
      </c>
      <c r="C16" s="94">
        <v>20103160</v>
      </c>
      <c r="D16" s="94" t="s">
        <v>46</v>
      </c>
      <c r="E16" s="95">
        <v>8113061</v>
      </c>
      <c r="F16" s="95">
        <v>120.91</v>
      </c>
      <c r="G16" s="96">
        <v>1</v>
      </c>
      <c r="H16" s="92" t="s">
        <v>41</v>
      </c>
      <c r="I16" s="91">
        <f t="shared" si="0"/>
        <v>11990099</v>
      </c>
      <c r="J16" s="95">
        <f t="shared" si="2"/>
        <v>59.642857142857146</v>
      </c>
    </row>
    <row r="17" spans="1:10" s="97" customFormat="1" ht="15" customHeight="1">
      <c r="A17" s="92">
        <v>15</v>
      </c>
      <c r="B17" s="93" t="s">
        <v>32</v>
      </c>
      <c r="C17" s="94">
        <v>15403500</v>
      </c>
      <c r="D17" s="94" t="s">
        <v>46</v>
      </c>
      <c r="E17" s="95">
        <v>13208941.35</v>
      </c>
      <c r="F17" s="95">
        <v>3001.35</v>
      </c>
      <c r="G17" s="96">
        <v>1</v>
      </c>
      <c r="H17" s="92" t="s">
        <v>37</v>
      </c>
      <c r="I17" s="91">
        <f t="shared" si="0"/>
        <v>2194558.6500000004</v>
      </c>
      <c r="J17" s="95">
        <f t="shared" si="2"/>
        <v>14.247142857142858</v>
      </c>
    </row>
    <row r="18" spans="1:10" s="97" customFormat="1" ht="15" customHeight="1">
      <c r="A18" s="92">
        <v>16</v>
      </c>
      <c r="B18" s="93" t="s">
        <v>33</v>
      </c>
      <c r="C18" s="94">
        <v>2224960</v>
      </c>
      <c r="D18" s="94" t="s">
        <v>46</v>
      </c>
      <c r="E18" s="95">
        <v>2223160.4</v>
      </c>
      <c r="F18" s="95">
        <v>1358.8999999999999</v>
      </c>
      <c r="G18" s="96">
        <v>1</v>
      </c>
      <c r="H18" s="92" t="s">
        <v>42</v>
      </c>
      <c r="I18" s="91">
        <f t="shared" si="0"/>
        <v>1799.6000000000931</v>
      </c>
      <c r="J18" s="95">
        <f t="shared" si="2"/>
        <v>8.0882352941180652E-2</v>
      </c>
    </row>
    <row r="19" spans="1:10" s="102" customFormat="1" ht="15" customHeight="1">
      <c r="A19" s="98">
        <v>17</v>
      </c>
      <c r="B19" s="99" t="s">
        <v>53</v>
      </c>
      <c r="C19" s="100">
        <v>7665300</v>
      </c>
      <c r="D19" s="100" t="s">
        <v>68</v>
      </c>
      <c r="E19" s="100">
        <v>1350896.4</v>
      </c>
      <c r="F19" s="100">
        <v>299.59999999999997</v>
      </c>
      <c r="G19" s="101">
        <v>100</v>
      </c>
      <c r="H19" s="98" t="s">
        <v>73</v>
      </c>
      <c r="I19" s="91">
        <f t="shared" si="0"/>
        <v>6314403.5999999996</v>
      </c>
      <c r="J19" s="100">
        <f t="shared" si="2"/>
        <v>82.376470588235293</v>
      </c>
    </row>
    <row r="20" spans="1:10" s="102" customFormat="1" ht="15" customHeight="1">
      <c r="A20" s="98">
        <v>18</v>
      </c>
      <c r="B20" s="99" t="s">
        <v>54</v>
      </c>
      <c r="C20" s="100">
        <v>7215366.3399999999</v>
      </c>
      <c r="D20" s="100" t="s">
        <v>46</v>
      </c>
      <c r="E20" s="100">
        <v>7214442.9000000004</v>
      </c>
      <c r="F20" s="100">
        <v>5312.55</v>
      </c>
      <c r="G20" s="101">
        <v>1</v>
      </c>
      <c r="H20" s="98" t="s">
        <v>37</v>
      </c>
      <c r="I20" s="91">
        <f t="shared" si="0"/>
        <v>923.43999999947846</v>
      </c>
      <c r="J20" s="100">
        <f t="shared" si="2"/>
        <v>1.2798241371060842E-2</v>
      </c>
    </row>
    <row r="21" spans="1:10" s="102" customFormat="1" ht="15" customHeight="1">
      <c r="A21" s="98">
        <v>19</v>
      </c>
      <c r="B21" s="99" t="s">
        <v>55</v>
      </c>
      <c r="C21" s="100">
        <v>2755974.26</v>
      </c>
      <c r="D21" s="100" t="s">
        <v>47</v>
      </c>
      <c r="E21" s="100">
        <v>2754346.92</v>
      </c>
      <c r="F21" s="100">
        <v>372.36</v>
      </c>
      <c r="G21" s="101">
        <v>2</v>
      </c>
      <c r="H21" s="98" t="s">
        <v>75</v>
      </c>
      <c r="I21" s="91">
        <f t="shared" si="0"/>
        <v>1627.339999999851</v>
      </c>
      <c r="J21" s="100">
        <f t="shared" si="2"/>
        <v>5.904772129475009E-2</v>
      </c>
    </row>
    <row r="22" spans="1:10" s="102" customFormat="1" ht="15" customHeight="1">
      <c r="A22" s="98">
        <v>20</v>
      </c>
      <c r="B22" s="99" t="s">
        <v>56</v>
      </c>
      <c r="C22" s="100">
        <v>9442561.4000000004</v>
      </c>
      <c r="D22" s="100" t="s">
        <v>47</v>
      </c>
      <c r="E22" s="100">
        <v>9432906</v>
      </c>
      <c r="F22" s="100">
        <v>449.4</v>
      </c>
      <c r="G22" s="101">
        <v>2</v>
      </c>
      <c r="H22" s="98" t="s">
        <v>75</v>
      </c>
      <c r="I22" s="91">
        <f t="shared" si="0"/>
        <v>9655.4000000003725</v>
      </c>
      <c r="J22" s="100">
        <f t="shared" si="2"/>
        <v>0.1022540345885426</v>
      </c>
    </row>
    <row r="23" spans="1:10" s="102" customFormat="1" ht="15" customHeight="1">
      <c r="A23" s="98">
        <v>21</v>
      </c>
      <c r="B23" s="99" t="s">
        <v>57</v>
      </c>
      <c r="C23" s="100">
        <v>1526708.1</v>
      </c>
      <c r="D23" s="100" t="s">
        <v>47</v>
      </c>
      <c r="E23" s="100">
        <v>1526708.1</v>
      </c>
      <c r="F23" s="100">
        <v>2129.3000000000002</v>
      </c>
      <c r="G23" s="101">
        <v>300</v>
      </c>
      <c r="H23" s="98" t="s">
        <v>36</v>
      </c>
      <c r="I23" s="91">
        <f t="shared" si="0"/>
        <v>0</v>
      </c>
      <c r="J23" s="100">
        <f t="shared" si="2"/>
        <v>0</v>
      </c>
    </row>
    <row r="24" spans="1:10" s="102" customFormat="1" ht="15" customHeight="1">
      <c r="A24" s="98">
        <v>22</v>
      </c>
      <c r="B24" s="99" t="s">
        <v>58</v>
      </c>
      <c r="C24" s="100">
        <v>7882632.2199999997</v>
      </c>
      <c r="D24" s="100" t="s">
        <v>46</v>
      </c>
      <c r="E24" s="100">
        <v>7882632.2199999997</v>
      </c>
      <c r="F24" s="100">
        <v>935.18</v>
      </c>
      <c r="G24" s="101">
        <v>1</v>
      </c>
      <c r="H24" s="98" t="s">
        <v>76</v>
      </c>
      <c r="I24" s="91">
        <f t="shared" si="0"/>
        <v>0</v>
      </c>
      <c r="J24" s="100">
        <f t="shared" si="2"/>
        <v>0</v>
      </c>
    </row>
    <row r="25" spans="1:10" s="102" customFormat="1" ht="15" customHeight="1">
      <c r="A25" s="98">
        <v>23</v>
      </c>
      <c r="B25" s="99" t="s">
        <v>59</v>
      </c>
      <c r="C25" s="100">
        <v>31817743.999999996</v>
      </c>
      <c r="D25" s="100" t="s">
        <v>69</v>
      </c>
      <c r="E25" s="100">
        <v>9358160</v>
      </c>
      <c r="F25" s="100">
        <v>170</v>
      </c>
      <c r="G25" s="101">
        <v>500</v>
      </c>
      <c r="H25" s="98" t="s">
        <v>36</v>
      </c>
      <c r="I25" s="91">
        <f t="shared" si="0"/>
        <v>22459583.999999996</v>
      </c>
      <c r="J25" s="100">
        <f t="shared" si="2"/>
        <v>70.588235294117638</v>
      </c>
    </row>
    <row r="26" spans="1:10" s="102" customFormat="1" ht="15" customHeight="1">
      <c r="A26" s="98">
        <v>24</v>
      </c>
      <c r="B26" s="99" t="s">
        <v>60</v>
      </c>
      <c r="C26" s="100">
        <v>1798800</v>
      </c>
      <c r="D26" s="100" t="s">
        <v>10</v>
      </c>
      <c r="E26" s="100">
        <v>0</v>
      </c>
      <c r="F26" s="100">
        <v>0</v>
      </c>
      <c r="G26" s="101">
        <v>1</v>
      </c>
      <c r="H26" s="98" t="s">
        <v>34</v>
      </c>
      <c r="I26" s="91">
        <v>0</v>
      </c>
      <c r="J26" s="100">
        <f t="shared" si="2"/>
        <v>0</v>
      </c>
    </row>
    <row r="27" spans="1:10" s="102" customFormat="1" ht="15" customHeight="1">
      <c r="A27" s="98">
        <v>25</v>
      </c>
      <c r="B27" s="99" t="s">
        <v>61</v>
      </c>
      <c r="C27" s="100">
        <v>1777140</v>
      </c>
      <c r="D27" s="100" t="s">
        <v>68</v>
      </c>
      <c r="E27" s="100">
        <v>516467.6</v>
      </c>
      <c r="F27" s="100">
        <v>235.39999999999998</v>
      </c>
      <c r="G27" s="101">
        <v>60</v>
      </c>
      <c r="H27" s="98" t="s">
        <v>36</v>
      </c>
      <c r="I27" s="91">
        <f t="shared" si="0"/>
        <v>1260672.3999999999</v>
      </c>
      <c r="J27" s="100">
        <f t="shared" si="2"/>
        <v>70.938271604938265</v>
      </c>
    </row>
    <row r="28" spans="1:10" s="102" customFormat="1" ht="15" customHeight="1">
      <c r="A28" s="98">
        <v>26</v>
      </c>
      <c r="B28" s="99" t="s">
        <v>62</v>
      </c>
      <c r="C28" s="100">
        <v>10341316.439999999</v>
      </c>
      <c r="D28" s="100" t="s">
        <v>47</v>
      </c>
      <c r="E28" s="100">
        <v>10329802.470000001</v>
      </c>
      <c r="F28" s="100">
        <v>1049.67</v>
      </c>
      <c r="G28" s="101">
        <v>28</v>
      </c>
      <c r="H28" s="98" t="s">
        <v>36</v>
      </c>
      <c r="I28" s="91">
        <f t="shared" si="0"/>
        <v>11513.969999998808</v>
      </c>
      <c r="J28" s="100">
        <f t="shared" si="2"/>
        <v>0.11133949982869694</v>
      </c>
    </row>
    <row r="29" spans="1:10" s="102" customFormat="1" ht="15" customHeight="1">
      <c r="A29" s="98">
        <v>27</v>
      </c>
      <c r="B29" s="99" t="s">
        <v>63</v>
      </c>
      <c r="C29" s="100">
        <v>7859085.8000000007</v>
      </c>
      <c r="D29" s="100" t="s">
        <v>70</v>
      </c>
      <c r="E29" s="100">
        <v>4974000</v>
      </c>
      <c r="F29" s="100">
        <v>1500</v>
      </c>
      <c r="G29" s="101">
        <v>1</v>
      </c>
      <c r="H29" s="98" t="s">
        <v>34</v>
      </c>
      <c r="I29" s="91">
        <f t="shared" si="0"/>
        <v>2885085.8000000007</v>
      </c>
      <c r="J29" s="100">
        <f t="shared" si="2"/>
        <v>36.710195987426431</v>
      </c>
    </row>
    <row r="30" spans="1:10" s="102" customFormat="1" ht="15" customHeight="1">
      <c r="A30" s="98">
        <v>28</v>
      </c>
      <c r="B30" s="99" t="s">
        <v>64</v>
      </c>
      <c r="C30" s="100">
        <v>7240425.5599999996</v>
      </c>
      <c r="D30" s="100" t="s">
        <v>71</v>
      </c>
      <c r="E30" s="100">
        <v>6397024.4900000002</v>
      </c>
      <c r="F30" s="100">
        <v>12.97</v>
      </c>
      <c r="G30" s="101">
        <v>1</v>
      </c>
      <c r="H30" s="98" t="s">
        <v>34</v>
      </c>
      <c r="I30" s="91">
        <f t="shared" si="0"/>
        <v>843401.06999999937</v>
      </c>
      <c r="J30" s="100">
        <f t="shared" si="2"/>
        <v>11.648501362397813</v>
      </c>
    </row>
    <row r="31" spans="1:10" s="102" customFormat="1" ht="15" customHeight="1">
      <c r="A31" s="98">
        <v>29</v>
      </c>
      <c r="B31" s="99" t="s">
        <v>65</v>
      </c>
      <c r="C31" s="100">
        <v>2724924</v>
      </c>
      <c r="D31" s="100" t="s">
        <v>46</v>
      </c>
      <c r="E31" s="100">
        <v>2723238.48</v>
      </c>
      <c r="F31" s="100">
        <v>969.40000000000009</v>
      </c>
      <c r="G31" s="101">
        <v>5</v>
      </c>
      <c r="H31" s="98" t="s">
        <v>34</v>
      </c>
      <c r="I31" s="91">
        <f t="shared" si="0"/>
        <v>1685.5200000000186</v>
      </c>
      <c r="J31" s="100">
        <f t="shared" si="2"/>
        <v>6.1855670103093466E-2</v>
      </c>
    </row>
    <row r="32" spans="1:10" s="102" customFormat="1" ht="15" customHeight="1">
      <c r="A32" s="98">
        <v>30</v>
      </c>
      <c r="B32" s="99" t="s">
        <v>66</v>
      </c>
      <c r="C32" s="100">
        <v>1490242.5</v>
      </c>
      <c r="D32" s="100" t="s">
        <v>72</v>
      </c>
      <c r="E32" s="100">
        <v>1222525</v>
      </c>
      <c r="F32" s="100">
        <v>79</v>
      </c>
      <c r="G32" s="101">
        <v>200</v>
      </c>
      <c r="H32" s="98" t="s">
        <v>36</v>
      </c>
      <c r="I32" s="91">
        <f t="shared" si="0"/>
        <v>267717.5</v>
      </c>
      <c r="J32" s="100">
        <f t="shared" si="2"/>
        <v>17.964693665628246</v>
      </c>
    </row>
    <row r="33" spans="1:10" s="102" customFormat="1" ht="15" customHeight="1">
      <c r="A33" s="98">
        <v>31</v>
      </c>
      <c r="B33" s="99" t="s">
        <v>67</v>
      </c>
      <c r="C33" s="100">
        <v>1719982.8000000003</v>
      </c>
      <c r="D33" s="100" t="s">
        <v>68</v>
      </c>
      <c r="E33" s="100">
        <v>584787.1</v>
      </c>
      <c r="F33" s="100">
        <v>331.7</v>
      </c>
      <c r="G33" s="101">
        <v>60</v>
      </c>
      <c r="H33" s="98" t="s">
        <v>36</v>
      </c>
      <c r="I33" s="91">
        <f t="shared" si="0"/>
        <v>1135195.7000000002</v>
      </c>
      <c r="J33" s="100">
        <f t="shared" si="2"/>
        <v>66.000410004100033</v>
      </c>
    </row>
    <row r="34" spans="1:10" s="107" customFormat="1" ht="15" customHeight="1">
      <c r="A34" s="103">
        <v>32</v>
      </c>
      <c r="B34" s="104" t="s">
        <v>77</v>
      </c>
      <c r="C34" s="105">
        <v>944580</v>
      </c>
      <c r="D34" s="105" t="s">
        <v>93</v>
      </c>
      <c r="E34" s="105">
        <v>693051.84</v>
      </c>
      <c r="F34" s="105">
        <v>51.36</v>
      </c>
      <c r="G34" s="106">
        <v>10</v>
      </c>
      <c r="H34" s="103" t="s">
        <v>36</v>
      </c>
      <c r="I34" s="91">
        <f t="shared" si="0"/>
        <v>251528.16000000003</v>
      </c>
      <c r="J34" s="105">
        <f t="shared" si="2"/>
        <v>26.628571428571433</v>
      </c>
    </row>
    <row r="35" spans="1:10" s="107" customFormat="1" ht="15" customHeight="1">
      <c r="A35" s="103">
        <v>33</v>
      </c>
      <c r="B35" s="104" t="s">
        <v>78</v>
      </c>
      <c r="C35" s="105">
        <v>1430825.4</v>
      </c>
      <c r="D35" s="105" t="s">
        <v>46</v>
      </c>
      <c r="E35" s="105">
        <v>839832.3</v>
      </c>
      <c r="F35" s="105">
        <v>144.45000000000002</v>
      </c>
      <c r="G35" s="106">
        <v>1</v>
      </c>
      <c r="H35" s="103" t="s">
        <v>37</v>
      </c>
      <c r="I35" s="91">
        <f t="shared" si="0"/>
        <v>590993.09999999986</v>
      </c>
      <c r="J35" s="105">
        <f t="shared" si="2"/>
        <v>41.304347826086946</v>
      </c>
    </row>
    <row r="36" spans="1:10" s="107" customFormat="1" ht="15" customHeight="1">
      <c r="A36" s="103">
        <v>34</v>
      </c>
      <c r="B36" s="104" t="s">
        <v>79</v>
      </c>
      <c r="C36" s="105">
        <v>834971.04</v>
      </c>
      <c r="D36" s="105" t="s">
        <v>10</v>
      </c>
      <c r="E36" s="105">
        <v>0</v>
      </c>
      <c r="F36" s="105">
        <v>0</v>
      </c>
      <c r="G36" s="106">
        <v>1</v>
      </c>
      <c r="H36" s="103" t="s">
        <v>42</v>
      </c>
      <c r="I36" s="91">
        <v>0</v>
      </c>
      <c r="J36" s="105">
        <f t="shared" si="2"/>
        <v>0</v>
      </c>
    </row>
    <row r="37" spans="1:10" s="107" customFormat="1" ht="15" customHeight="1">
      <c r="A37" s="103">
        <v>35</v>
      </c>
      <c r="B37" s="104" t="s">
        <v>80</v>
      </c>
      <c r="C37" s="105">
        <v>11158185</v>
      </c>
      <c r="D37" s="105" t="s">
        <v>93</v>
      </c>
      <c r="E37" s="105">
        <v>10584769.720000001</v>
      </c>
      <c r="F37" s="105">
        <v>27.509699998700508</v>
      </c>
      <c r="G37" s="106">
        <v>100</v>
      </c>
      <c r="H37" s="103" t="s">
        <v>36</v>
      </c>
      <c r="I37" s="91">
        <f t="shared" si="0"/>
        <v>573415.27999999933</v>
      </c>
      <c r="J37" s="105">
        <f t="shared" si="2"/>
        <v>5.1389655217223886</v>
      </c>
    </row>
    <row r="38" spans="1:10" s="107" customFormat="1" ht="15" customHeight="1">
      <c r="A38" s="103">
        <v>36</v>
      </c>
      <c r="B38" s="104" t="s">
        <v>81</v>
      </c>
      <c r="C38" s="105">
        <v>10722688</v>
      </c>
      <c r="D38" s="105" t="s">
        <v>68</v>
      </c>
      <c r="E38" s="105">
        <v>9661706.2400000002</v>
      </c>
      <c r="F38" s="105">
        <v>17.12</v>
      </c>
      <c r="G38" s="106">
        <v>1</v>
      </c>
      <c r="H38" s="103" t="s">
        <v>34</v>
      </c>
      <c r="I38" s="91">
        <f t="shared" si="0"/>
        <v>1060981.7599999998</v>
      </c>
      <c r="J38" s="105">
        <f t="shared" si="2"/>
        <v>9.8947368421052602</v>
      </c>
    </row>
    <row r="39" spans="1:10" s="107" customFormat="1" ht="15" customHeight="1">
      <c r="A39" s="103">
        <v>37</v>
      </c>
      <c r="B39" s="104" t="s">
        <v>82</v>
      </c>
      <c r="C39" s="105">
        <v>1935281.1800000002</v>
      </c>
      <c r="D39" s="105" t="s">
        <v>46</v>
      </c>
      <c r="E39" s="105">
        <v>1935281.18</v>
      </c>
      <c r="F39" s="105">
        <v>1026.1299999999999</v>
      </c>
      <c r="G39" s="106">
        <v>6</v>
      </c>
      <c r="H39" s="103" t="s">
        <v>42</v>
      </c>
      <c r="I39" s="91">
        <f t="shared" si="0"/>
        <v>0</v>
      </c>
      <c r="J39" s="105">
        <f t="shared" si="2"/>
        <v>0</v>
      </c>
    </row>
    <row r="40" spans="1:10" s="107" customFormat="1" ht="15" customHeight="1">
      <c r="A40" s="103">
        <v>38</v>
      </c>
      <c r="B40" s="104" t="s">
        <v>83</v>
      </c>
      <c r="C40" s="105">
        <v>2454504.0299999998</v>
      </c>
      <c r="D40" s="105" t="s">
        <v>46</v>
      </c>
      <c r="E40" s="105">
        <v>2454504.0299999998</v>
      </c>
      <c r="F40" s="105">
        <v>1582.53</v>
      </c>
      <c r="G40" s="106">
        <v>2</v>
      </c>
      <c r="H40" s="103" t="s">
        <v>42</v>
      </c>
      <c r="I40" s="91">
        <f t="shared" si="0"/>
        <v>0</v>
      </c>
      <c r="J40" s="105">
        <f t="shared" si="2"/>
        <v>0</v>
      </c>
    </row>
    <row r="41" spans="1:10" s="107" customFormat="1" ht="15" customHeight="1">
      <c r="A41" s="103">
        <v>39</v>
      </c>
      <c r="B41" s="104" t="s">
        <v>84</v>
      </c>
      <c r="C41" s="105">
        <v>1050740</v>
      </c>
      <c r="D41" s="105" t="s">
        <v>49</v>
      </c>
      <c r="E41" s="105">
        <v>945666</v>
      </c>
      <c r="F41" s="105">
        <v>963</v>
      </c>
      <c r="G41" s="106">
        <v>30</v>
      </c>
      <c r="H41" s="103" t="s">
        <v>36</v>
      </c>
      <c r="I41" s="91">
        <f t="shared" si="0"/>
        <v>105074</v>
      </c>
      <c r="J41" s="105">
        <f t="shared" si="2"/>
        <v>10</v>
      </c>
    </row>
    <row r="42" spans="1:10" s="107" customFormat="1" ht="15" customHeight="1">
      <c r="A42" s="103">
        <v>40</v>
      </c>
      <c r="B42" s="104" t="s">
        <v>85</v>
      </c>
      <c r="C42" s="105">
        <v>6544836.9000000004</v>
      </c>
      <c r="D42" s="105" t="s">
        <v>46</v>
      </c>
      <c r="E42" s="105">
        <v>6544836.9000000004</v>
      </c>
      <c r="F42" s="105">
        <v>1829.7</v>
      </c>
      <c r="G42" s="106">
        <v>1</v>
      </c>
      <c r="H42" s="103" t="s">
        <v>96</v>
      </c>
      <c r="I42" s="91">
        <f t="shared" si="0"/>
        <v>0</v>
      </c>
      <c r="J42" s="105">
        <f t="shared" si="2"/>
        <v>0</v>
      </c>
    </row>
    <row r="43" spans="1:10" s="107" customFormat="1" ht="15" customHeight="1">
      <c r="A43" s="103">
        <v>41</v>
      </c>
      <c r="B43" s="104" t="s">
        <v>86</v>
      </c>
      <c r="C43" s="105">
        <v>25490641</v>
      </c>
      <c r="D43" s="105" t="s">
        <v>46</v>
      </c>
      <c r="E43" s="105">
        <v>25379745.16</v>
      </c>
      <c r="F43" s="105">
        <v>329.56</v>
      </c>
      <c r="G43" s="106">
        <v>100</v>
      </c>
      <c r="H43" s="103" t="s">
        <v>35</v>
      </c>
      <c r="I43" s="91">
        <f t="shared" si="0"/>
        <v>110895.83999999985</v>
      </c>
      <c r="J43" s="105">
        <f t="shared" si="2"/>
        <v>0.43504531722054324</v>
      </c>
    </row>
    <row r="44" spans="1:10" s="107" customFormat="1" ht="15" customHeight="1">
      <c r="A44" s="103">
        <v>42</v>
      </c>
      <c r="B44" s="104" t="s">
        <v>87</v>
      </c>
      <c r="C44" s="105">
        <v>17974250</v>
      </c>
      <c r="D44" s="105" t="s">
        <v>70</v>
      </c>
      <c r="E44" s="105">
        <v>14379400</v>
      </c>
      <c r="F44" s="105">
        <v>200</v>
      </c>
      <c r="G44" s="106">
        <v>1</v>
      </c>
      <c r="H44" s="103" t="s">
        <v>34</v>
      </c>
      <c r="I44" s="91">
        <f t="shared" si="0"/>
        <v>3594850</v>
      </c>
      <c r="J44" s="105">
        <f t="shared" si="2"/>
        <v>20</v>
      </c>
    </row>
    <row r="45" spans="1:10" s="107" customFormat="1" ht="15" customHeight="1">
      <c r="A45" s="103">
        <v>43</v>
      </c>
      <c r="B45" s="104" t="s">
        <v>88</v>
      </c>
      <c r="C45" s="105">
        <v>3230276.5</v>
      </c>
      <c r="D45" s="105" t="s">
        <v>46</v>
      </c>
      <c r="E45" s="105">
        <v>3230276.5</v>
      </c>
      <c r="F45" s="105">
        <v>647.35</v>
      </c>
      <c r="G45" s="106">
        <v>250</v>
      </c>
      <c r="H45" s="103" t="s">
        <v>36</v>
      </c>
      <c r="I45" s="91">
        <f t="shared" si="0"/>
        <v>0</v>
      </c>
      <c r="J45" s="105">
        <f t="shared" si="2"/>
        <v>0</v>
      </c>
    </row>
    <row r="46" spans="1:10" s="107" customFormat="1" ht="15" customHeight="1">
      <c r="A46" s="103">
        <v>44</v>
      </c>
      <c r="B46" s="104" t="s">
        <v>89</v>
      </c>
      <c r="C46" s="105">
        <v>1860540</v>
      </c>
      <c r="D46" s="105" t="s">
        <v>94</v>
      </c>
      <c r="E46" s="105">
        <v>1488432</v>
      </c>
      <c r="F46" s="105">
        <v>264</v>
      </c>
      <c r="G46" s="106">
        <v>30</v>
      </c>
      <c r="H46" s="103" t="s">
        <v>36</v>
      </c>
      <c r="I46" s="91">
        <f t="shared" si="0"/>
        <v>372108</v>
      </c>
      <c r="J46" s="105">
        <f t="shared" si="2"/>
        <v>20</v>
      </c>
    </row>
    <row r="47" spans="1:10" s="107" customFormat="1" ht="15" customHeight="1">
      <c r="A47" s="103">
        <v>45</v>
      </c>
      <c r="B47" s="104" t="s">
        <v>90</v>
      </c>
      <c r="C47" s="105">
        <v>714069</v>
      </c>
      <c r="D47" s="105" t="s">
        <v>94</v>
      </c>
      <c r="E47" s="105">
        <v>522752.4</v>
      </c>
      <c r="F47" s="105">
        <v>116.4</v>
      </c>
      <c r="G47" s="106">
        <v>30</v>
      </c>
      <c r="H47" s="103" t="s">
        <v>36</v>
      </c>
      <c r="I47" s="91">
        <f t="shared" si="0"/>
        <v>191316.59999999998</v>
      </c>
      <c r="J47" s="105">
        <f t="shared" si="2"/>
        <v>26.792452830188672</v>
      </c>
    </row>
    <row r="48" spans="1:10" s="107" customFormat="1" ht="15" customHeight="1">
      <c r="A48" s="103">
        <v>46</v>
      </c>
      <c r="B48" s="104" t="s">
        <v>91</v>
      </c>
      <c r="C48" s="105">
        <v>10934784</v>
      </c>
      <c r="D48" s="105" t="s">
        <v>46</v>
      </c>
      <c r="E48" s="105">
        <v>10910918.4</v>
      </c>
      <c r="F48" s="105">
        <v>1005.8000000000001</v>
      </c>
      <c r="G48" s="106">
        <v>1</v>
      </c>
      <c r="H48" s="103" t="s">
        <v>42</v>
      </c>
      <c r="I48" s="91">
        <f t="shared" si="0"/>
        <v>23865.599999999627</v>
      </c>
      <c r="J48" s="105">
        <f t="shared" si="2"/>
        <v>0.21825396825396484</v>
      </c>
    </row>
    <row r="49" spans="1:11" s="107" customFormat="1" ht="15" customHeight="1">
      <c r="A49" s="103">
        <v>47</v>
      </c>
      <c r="B49" s="104" t="s">
        <v>92</v>
      </c>
      <c r="C49" s="105">
        <v>3272940</v>
      </c>
      <c r="D49" s="105" t="s">
        <v>95</v>
      </c>
      <c r="E49" s="105">
        <v>2869277.4</v>
      </c>
      <c r="F49" s="105">
        <v>39.449999999999996</v>
      </c>
      <c r="G49" s="106">
        <v>1</v>
      </c>
      <c r="H49" s="103" t="s">
        <v>34</v>
      </c>
      <c r="I49" s="91">
        <f t="shared" si="0"/>
        <v>403662.60000000009</v>
      </c>
      <c r="J49" s="105">
        <f t="shared" si="2"/>
        <v>12.333333333333336</v>
      </c>
    </row>
    <row r="50" spans="1:11" s="112" customFormat="1" ht="15" customHeight="1">
      <c r="A50" s="108">
        <v>48</v>
      </c>
      <c r="B50" s="109" t="s">
        <v>102</v>
      </c>
      <c r="C50" s="110">
        <v>8406955.7999999989</v>
      </c>
      <c r="D50" s="110" t="s">
        <v>117</v>
      </c>
      <c r="E50" s="110">
        <v>2801106</v>
      </c>
      <c r="F50" s="110">
        <v>231</v>
      </c>
      <c r="G50" s="111">
        <v>30</v>
      </c>
      <c r="H50" s="108" t="s">
        <v>36</v>
      </c>
      <c r="I50" s="91">
        <f t="shared" si="0"/>
        <v>5605849.7999999989</v>
      </c>
      <c r="J50" s="110">
        <f t="shared" si="2"/>
        <v>66.68109043704024</v>
      </c>
    </row>
    <row r="51" spans="1:11" s="112" customFormat="1" ht="15" customHeight="1">
      <c r="A51" s="108">
        <v>49</v>
      </c>
      <c r="B51" s="109" t="s">
        <v>103</v>
      </c>
      <c r="C51" s="110">
        <v>8536192.5</v>
      </c>
      <c r="D51" s="110" t="s">
        <v>46</v>
      </c>
      <c r="E51" s="110">
        <v>7977750</v>
      </c>
      <c r="F51" s="110">
        <v>825</v>
      </c>
      <c r="G51" s="111">
        <v>5</v>
      </c>
      <c r="H51" s="108" t="s">
        <v>75</v>
      </c>
      <c r="I51" s="91">
        <f t="shared" si="0"/>
        <v>558442.5</v>
      </c>
      <c r="J51" s="110">
        <f t="shared" si="2"/>
        <v>6.5420560747663554</v>
      </c>
    </row>
    <row r="52" spans="1:11" s="112" customFormat="1" ht="15" customHeight="1">
      <c r="A52" s="108">
        <v>50</v>
      </c>
      <c r="B52" s="109" t="s">
        <v>104</v>
      </c>
      <c r="C52" s="110">
        <v>8151932.9500000002</v>
      </c>
      <c r="D52" s="110" t="s">
        <v>93</v>
      </c>
      <c r="E52" s="110">
        <v>5621582.0499999998</v>
      </c>
      <c r="F52" s="110">
        <v>197.95</v>
      </c>
      <c r="G52" s="111">
        <v>1</v>
      </c>
      <c r="H52" s="108" t="s">
        <v>37</v>
      </c>
      <c r="I52" s="91">
        <f t="shared" si="0"/>
        <v>2530350.9000000004</v>
      </c>
      <c r="J52" s="110">
        <f t="shared" si="2"/>
        <v>31.039888521163562</v>
      </c>
    </row>
    <row r="53" spans="1:11" s="112" customFormat="1" ht="15" customHeight="1">
      <c r="A53" s="108">
        <v>51</v>
      </c>
      <c r="B53" s="109" t="s">
        <v>105</v>
      </c>
      <c r="C53" s="110">
        <v>1362110</v>
      </c>
      <c r="D53" s="110" t="s">
        <v>47</v>
      </c>
      <c r="E53" s="110">
        <v>1362110</v>
      </c>
      <c r="F53" s="110">
        <v>535</v>
      </c>
      <c r="G53" s="111">
        <v>1</v>
      </c>
      <c r="H53" s="108" t="s">
        <v>120</v>
      </c>
      <c r="I53" s="91">
        <f t="shared" si="0"/>
        <v>0</v>
      </c>
      <c r="J53" s="110">
        <f t="shared" si="2"/>
        <v>0</v>
      </c>
    </row>
    <row r="54" spans="1:11" s="112" customFormat="1" ht="15" customHeight="1">
      <c r="A54" s="108">
        <v>52</v>
      </c>
      <c r="B54" s="109" t="s">
        <v>106</v>
      </c>
      <c r="C54" s="110">
        <v>6876794.75</v>
      </c>
      <c r="D54" s="110" t="s">
        <v>118</v>
      </c>
      <c r="E54" s="110">
        <v>6867228.9699999997</v>
      </c>
      <c r="F54" s="110">
        <v>617.39</v>
      </c>
      <c r="G54" s="111">
        <v>5</v>
      </c>
      <c r="H54" s="108" t="s">
        <v>123</v>
      </c>
      <c r="I54" s="91">
        <f t="shared" si="0"/>
        <v>9565.7800000002608</v>
      </c>
      <c r="J54" s="110">
        <f t="shared" si="2"/>
        <v>0.1391023048928465</v>
      </c>
    </row>
    <row r="55" spans="1:11" s="112" customFormat="1" ht="15" customHeight="1">
      <c r="A55" s="108">
        <v>53</v>
      </c>
      <c r="B55" s="109" t="s">
        <v>107</v>
      </c>
      <c r="C55" s="110">
        <v>1149864.8</v>
      </c>
      <c r="D55" s="110" t="s">
        <v>47</v>
      </c>
      <c r="E55" s="110">
        <v>1149864.8</v>
      </c>
      <c r="F55" s="110">
        <v>406.6</v>
      </c>
      <c r="G55" s="111">
        <v>14</v>
      </c>
      <c r="H55" s="108" t="s">
        <v>36</v>
      </c>
      <c r="I55" s="91">
        <f t="shared" si="0"/>
        <v>0</v>
      </c>
      <c r="J55" s="110">
        <f t="shared" si="2"/>
        <v>0</v>
      </c>
    </row>
    <row r="56" spans="1:11" s="112" customFormat="1" ht="15" customHeight="1">
      <c r="A56" s="108">
        <v>54</v>
      </c>
      <c r="B56" s="109" t="s">
        <v>108</v>
      </c>
      <c r="C56" s="110">
        <v>1334433.3800000001</v>
      </c>
      <c r="D56" s="110" t="s">
        <v>52</v>
      </c>
      <c r="E56" s="110">
        <v>814724.75</v>
      </c>
      <c r="F56" s="110">
        <v>508.25</v>
      </c>
      <c r="G56" s="111">
        <v>1</v>
      </c>
      <c r="H56" s="108" t="s">
        <v>34</v>
      </c>
      <c r="I56" s="91">
        <f t="shared" si="0"/>
        <v>519708.63000000012</v>
      </c>
      <c r="J56" s="110">
        <f t="shared" si="2"/>
        <v>38.946015424164536</v>
      </c>
    </row>
    <row r="57" spans="1:11" s="112" customFormat="1" ht="15" customHeight="1">
      <c r="A57" s="108">
        <v>55</v>
      </c>
      <c r="B57" s="109" t="s">
        <v>109</v>
      </c>
      <c r="C57" s="110">
        <v>2455650</v>
      </c>
      <c r="D57" s="110" t="s">
        <v>47</v>
      </c>
      <c r="E57" s="110">
        <v>1964520</v>
      </c>
      <c r="F57" s="110">
        <v>1926</v>
      </c>
      <c r="G57" s="111">
        <v>5</v>
      </c>
      <c r="H57" s="108" t="s">
        <v>121</v>
      </c>
      <c r="I57" s="91">
        <f t="shared" si="0"/>
        <v>491130</v>
      </c>
      <c r="J57" s="110">
        <f t="shared" si="2"/>
        <v>20</v>
      </c>
    </row>
    <row r="58" spans="1:11" s="112" customFormat="1" ht="15" customHeight="1">
      <c r="A58" s="108">
        <v>56</v>
      </c>
      <c r="B58" s="109" t="s">
        <v>110</v>
      </c>
      <c r="C58" s="110">
        <v>7040836.4699999997</v>
      </c>
      <c r="D58" s="110" t="s">
        <v>46</v>
      </c>
      <c r="E58" s="110">
        <v>6567141.0499999989</v>
      </c>
      <c r="F58" s="110">
        <v>326.34999999999997</v>
      </c>
      <c r="G58" s="111">
        <v>5</v>
      </c>
      <c r="H58" s="108" t="s">
        <v>122</v>
      </c>
      <c r="I58" s="91">
        <f t="shared" si="0"/>
        <v>473695.42000000086</v>
      </c>
      <c r="J58" s="110">
        <f t="shared" si="2"/>
        <v>6.7278287461773827</v>
      </c>
    </row>
    <row r="59" spans="1:11" s="112" customFormat="1" ht="15" customHeight="1">
      <c r="A59" s="108">
        <v>57</v>
      </c>
      <c r="B59" s="109" t="s">
        <v>111</v>
      </c>
      <c r="C59" s="110">
        <v>1001985.45</v>
      </c>
      <c r="D59" s="110" t="s">
        <v>10</v>
      </c>
      <c r="E59" s="110">
        <v>0</v>
      </c>
      <c r="F59" s="110">
        <v>0</v>
      </c>
      <c r="G59" s="111">
        <v>1</v>
      </c>
      <c r="H59" s="108" t="s">
        <v>34</v>
      </c>
      <c r="I59" s="110"/>
      <c r="J59" s="110">
        <f t="shared" si="2"/>
        <v>0</v>
      </c>
      <c r="K59" s="113">
        <f>C59+C60+C64</f>
        <v>5342608.17</v>
      </c>
    </row>
    <row r="60" spans="1:11" s="112" customFormat="1" ht="15" customHeight="1">
      <c r="A60" s="108">
        <v>58</v>
      </c>
      <c r="B60" s="109" t="s">
        <v>112</v>
      </c>
      <c r="C60" s="110">
        <v>3257100</v>
      </c>
      <c r="D60" s="110" t="s">
        <v>10</v>
      </c>
      <c r="E60" s="110">
        <v>0</v>
      </c>
      <c r="F60" s="110">
        <v>0</v>
      </c>
      <c r="G60" s="111">
        <v>1</v>
      </c>
      <c r="H60" s="108" t="s">
        <v>74</v>
      </c>
      <c r="I60" s="110"/>
      <c r="J60" s="110">
        <f t="shared" si="2"/>
        <v>0</v>
      </c>
    </row>
    <row r="61" spans="1:11" s="112" customFormat="1" ht="15" customHeight="1">
      <c r="A61" s="108">
        <v>59</v>
      </c>
      <c r="B61" s="109" t="s">
        <v>113</v>
      </c>
      <c r="C61" s="110">
        <v>45415600.019999996</v>
      </c>
      <c r="D61" s="110" t="s">
        <v>47</v>
      </c>
      <c r="E61" s="110">
        <v>45415600.020000003</v>
      </c>
      <c r="F61" s="110">
        <v>8493.66</v>
      </c>
      <c r="G61" s="111">
        <v>6</v>
      </c>
      <c r="H61" s="108" t="s">
        <v>74</v>
      </c>
      <c r="I61" s="110">
        <f t="shared" ref="I61:I67" si="3">C61-E61</f>
        <v>0</v>
      </c>
      <c r="J61" s="110">
        <f t="shared" si="2"/>
        <v>0</v>
      </c>
    </row>
    <row r="62" spans="1:11" s="112" customFormat="1" ht="15" customHeight="1">
      <c r="A62" s="108">
        <v>60</v>
      </c>
      <c r="B62" s="109" t="s">
        <v>114</v>
      </c>
      <c r="C62" s="110">
        <v>4901484</v>
      </c>
      <c r="D62" s="110" t="s">
        <v>119</v>
      </c>
      <c r="E62" s="110">
        <v>3044400</v>
      </c>
      <c r="F62" s="110">
        <v>1000</v>
      </c>
      <c r="G62" s="111">
        <v>100</v>
      </c>
      <c r="H62" s="108" t="s">
        <v>36</v>
      </c>
      <c r="I62" s="110">
        <f t="shared" si="3"/>
        <v>1857084</v>
      </c>
      <c r="J62" s="110">
        <f t="shared" si="2"/>
        <v>37.888198757763973</v>
      </c>
    </row>
    <row r="63" spans="1:11" s="112" customFormat="1" ht="15" customHeight="1">
      <c r="A63" s="108">
        <v>61</v>
      </c>
      <c r="B63" s="109" t="s">
        <v>115</v>
      </c>
      <c r="C63" s="110">
        <v>1404954.72</v>
      </c>
      <c r="D63" s="110" t="s">
        <v>46</v>
      </c>
      <c r="E63" s="110">
        <v>1400570.08</v>
      </c>
      <c r="F63" s="110">
        <v>217.21</v>
      </c>
      <c r="G63" s="111">
        <v>1</v>
      </c>
      <c r="H63" s="108" t="s">
        <v>37</v>
      </c>
      <c r="I63" s="110">
        <f t="shared" si="3"/>
        <v>4384.6399999998976</v>
      </c>
      <c r="J63" s="110">
        <f t="shared" si="2"/>
        <v>0.3120840791224857</v>
      </c>
    </row>
    <row r="64" spans="1:11" s="112" customFormat="1" ht="15" customHeight="1">
      <c r="A64" s="108">
        <v>62</v>
      </c>
      <c r="B64" s="109" t="s">
        <v>116</v>
      </c>
      <c r="C64" s="110">
        <v>1083522.72</v>
      </c>
      <c r="D64" s="110" t="s">
        <v>10</v>
      </c>
      <c r="E64" s="110">
        <v>0</v>
      </c>
      <c r="F64" s="110">
        <v>0</v>
      </c>
      <c r="G64" s="111">
        <v>1</v>
      </c>
      <c r="H64" s="108" t="s">
        <v>35</v>
      </c>
      <c r="I64" s="110">
        <v>0</v>
      </c>
      <c r="J64" s="110">
        <f t="shared" si="2"/>
        <v>0</v>
      </c>
    </row>
    <row r="65" spans="1:10" s="107" customFormat="1" ht="15" customHeight="1">
      <c r="A65" s="103">
        <v>63</v>
      </c>
      <c r="B65" s="104" t="s">
        <v>124</v>
      </c>
      <c r="C65" s="105">
        <v>2765070</v>
      </c>
      <c r="D65" s="105" t="s">
        <v>138</v>
      </c>
      <c r="E65" s="105">
        <v>2328480</v>
      </c>
      <c r="F65" s="105">
        <v>96</v>
      </c>
      <c r="G65" s="106">
        <v>1</v>
      </c>
      <c r="H65" s="103" t="s">
        <v>34</v>
      </c>
      <c r="I65" s="105">
        <f t="shared" si="3"/>
        <v>436590</v>
      </c>
      <c r="J65" s="105">
        <f t="shared" si="2"/>
        <v>15.789473684210526</v>
      </c>
    </row>
    <row r="66" spans="1:10" s="107" customFormat="1" ht="15" customHeight="1">
      <c r="A66" s="103">
        <v>64</v>
      </c>
      <c r="B66" s="104" t="s">
        <v>125</v>
      </c>
      <c r="C66" s="105">
        <v>13863740</v>
      </c>
      <c r="D66" s="105" t="s">
        <v>139</v>
      </c>
      <c r="E66" s="105">
        <v>10110969</v>
      </c>
      <c r="F66" s="105">
        <v>423</v>
      </c>
      <c r="G66" s="106">
        <v>1</v>
      </c>
      <c r="H66" s="103" t="s">
        <v>34</v>
      </c>
      <c r="I66" s="105">
        <f t="shared" si="3"/>
        <v>3752771</v>
      </c>
      <c r="J66" s="105">
        <f t="shared" si="2"/>
        <v>27.068965517241381</v>
      </c>
    </row>
    <row r="67" spans="1:10" s="107" customFormat="1" ht="15" customHeight="1">
      <c r="A67" s="103">
        <v>65</v>
      </c>
      <c r="B67" s="104" t="s">
        <v>126</v>
      </c>
      <c r="C67" s="105">
        <v>2688927.12</v>
      </c>
      <c r="D67" s="105" t="s">
        <v>52</v>
      </c>
      <c r="E67" s="105">
        <v>2673202.4</v>
      </c>
      <c r="F67" s="105">
        <v>727.6</v>
      </c>
      <c r="G67" s="106">
        <v>1</v>
      </c>
      <c r="H67" s="103" t="s">
        <v>34</v>
      </c>
      <c r="I67" s="105">
        <f t="shared" si="3"/>
        <v>15724.720000000205</v>
      </c>
      <c r="J67" s="105">
        <f t="shared" si="2"/>
        <v>0.58479532163743453</v>
      </c>
    </row>
    <row r="68" spans="1:10" s="107" customFormat="1" ht="15" customHeight="1">
      <c r="A68" s="103">
        <v>66</v>
      </c>
      <c r="B68" s="104" t="s">
        <v>127</v>
      </c>
      <c r="C68" s="105">
        <v>9964032.75</v>
      </c>
      <c r="D68" s="105" t="s">
        <v>140</v>
      </c>
      <c r="E68" s="105">
        <v>8464448.75</v>
      </c>
      <c r="F68" s="105">
        <v>14.45</v>
      </c>
      <c r="G68" s="106">
        <v>1</v>
      </c>
      <c r="H68" s="103" t="s">
        <v>34</v>
      </c>
      <c r="I68" s="105">
        <f t="shared" ref="I68:I103" si="4">C68-E68</f>
        <v>1499584</v>
      </c>
      <c r="J68" s="105">
        <f t="shared" ref="J68:J104" si="5">(I68*100)/C68</f>
        <v>15.049970605526161</v>
      </c>
    </row>
    <row r="69" spans="1:10" s="107" customFormat="1" ht="15" customHeight="1">
      <c r="A69" s="103">
        <v>67</v>
      </c>
      <c r="B69" s="104" t="s">
        <v>128</v>
      </c>
      <c r="C69" s="105">
        <v>3228511</v>
      </c>
      <c r="D69" s="105" t="s">
        <v>68</v>
      </c>
      <c r="E69" s="105">
        <v>2788259.5</v>
      </c>
      <c r="F69" s="105">
        <v>1016.5</v>
      </c>
      <c r="G69" s="106">
        <v>100</v>
      </c>
      <c r="H69" s="103" t="s">
        <v>35</v>
      </c>
      <c r="I69" s="105">
        <f t="shared" si="4"/>
        <v>440251.5</v>
      </c>
      <c r="J69" s="105">
        <f t="shared" si="5"/>
        <v>13.636363636363637</v>
      </c>
    </row>
    <row r="70" spans="1:10" s="107" customFormat="1" ht="15" customHeight="1">
      <c r="A70" s="103">
        <v>68</v>
      </c>
      <c r="B70" s="104" t="s">
        <v>129</v>
      </c>
      <c r="C70" s="105">
        <v>21420532.099999998</v>
      </c>
      <c r="D70" s="105" t="s">
        <v>46</v>
      </c>
      <c r="E70" s="105">
        <v>19610668.960000001</v>
      </c>
      <c r="F70" s="105">
        <v>17.12</v>
      </c>
      <c r="G70" s="106">
        <v>1</v>
      </c>
      <c r="H70" s="103" t="s">
        <v>34</v>
      </c>
      <c r="I70" s="105">
        <f t="shared" si="4"/>
        <v>1809863.1399999969</v>
      </c>
      <c r="J70" s="105">
        <f t="shared" si="5"/>
        <v>8.4491978609625544</v>
      </c>
    </row>
    <row r="71" spans="1:10" s="107" customFormat="1" ht="15" customHeight="1">
      <c r="A71" s="103">
        <v>69</v>
      </c>
      <c r="B71" s="104" t="s">
        <v>130</v>
      </c>
      <c r="C71" s="105">
        <v>13750850.220000001</v>
      </c>
      <c r="D71" s="105" t="s">
        <v>95</v>
      </c>
      <c r="E71" s="105">
        <v>13717874.560000001</v>
      </c>
      <c r="F71" s="105">
        <v>8.32</v>
      </c>
      <c r="G71" s="106">
        <v>1</v>
      </c>
      <c r="H71" s="103" t="s">
        <v>34</v>
      </c>
      <c r="I71" s="105">
        <f t="shared" si="4"/>
        <v>32975.660000000149</v>
      </c>
      <c r="J71" s="105">
        <f t="shared" si="5"/>
        <v>0.23980815347721929</v>
      </c>
    </row>
    <row r="72" spans="1:10" s="107" customFormat="1" ht="15" customHeight="1">
      <c r="A72" s="103">
        <v>70</v>
      </c>
      <c r="B72" s="104" t="s">
        <v>131</v>
      </c>
      <c r="C72" s="105">
        <v>2924000</v>
      </c>
      <c r="D72" s="105" t="s">
        <v>10</v>
      </c>
      <c r="E72" s="105">
        <v>0</v>
      </c>
      <c r="F72" s="105">
        <v>0</v>
      </c>
      <c r="G72" s="106">
        <v>1</v>
      </c>
      <c r="H72" s="103" t="s">
        <v>34</v>
      </c>
      <c r="I72" s="105">
        <v>0</v>
      </c>
      <c r="J72" s="105">
        <f t="shared" si="5"/>
        <v>0</v>
      </c>
    </row>
    <row r="73" spans="1:10" s="107" customFormat="1" ht="15" customHeight="1">
      <c r="A73" s="103">
        <v>71</v>
      </c>
      <c r="B73" s="104" t="s">
        <v>132</v>
      </c>
      <c r="C73" s="105">
        <v>3169807.59</v>
      </c>
      <c r="D73" s="105" t="s">
        <v>46</v>
      </c>
      <c r="E73" s="105">
        <v>3169807.59</v>
      </c>
      <c r="F73" s="105">
        <v>791.26499999999999</v>
      </c>
      <c r="G73" s="106">
        <v>1</v>
      </c>
      <c r="H73" s="103" t="s">
        <v>42</v>
      </c>
      <c r="I73" s="105">
        <f t="shared" si="4"/>
        <v>0</v>
      </c>
      <c r="J73" s="105">
        <f t="shared" si="5"/>
        <v>0</v>
      </c>
    </row>
    <row r="74" spans="1:10" s="107" customFormat="1" ht="15" customHeight="1">
      <c r="A74" s="103">
        <v>72</v>
      </c>
      <c r="B74" s="104" t="s">
        <v>133</v>
      </c>
      <c r="C74" s="105">
        <v>3110800</v>
      </c>
      <c r="D74" s="105" t="s">
        <v>71</v>
      </c>
      <c r="E74" s="105">
        <v>2121000</v>
      </c>
      <c r="F74" s="105">
        <v>150</v>
      </c>
      <c r="G74" s="106">
        <v>500</v>
      </c>
      <c r="H74" s="103" t="s">
        <v>36</v>
      </c>
      <c r="I74" s="105">
        <f t="shared" si="4"/>
        <v>989800</v>
      </c>
      <c r="J74" s="105">
        <f t="shared" si="5"/>
        <v>31.818181818181817</v>
      </c>
    </row>
    <row r="75" spans="1:10" s="107" customFormat="1" ht="15" customHeight="1">
      <c r="A75" s="103">
        <v>73</v>
      </c>
      <c r="B75" s="104" t="s">
        <v>134</v>
      </c>
      <c r="C75" s="105">
        <v>2908584</v>
      </c>
      <c r="D75" s="105" t="s">
        <v>46</v>
      </c>
      <c r="E75" s="105">
        <v>2889885.96</v>
      </c>
      <c r="F75" s="105">
        <v>83.46</v>
      </c>
      <c r="G75" s="106">
        <v>28</v>
      </c>
      <c r="H75" s="103" t="s">
        <v>36</v>
      </c>
      <c r="I75" s="105">
        <f t="shared" si="4"/>
        <v>18698.040000000037</v>
      </c>
      <c r="J75" s="105">
        <f t="shared" si="5"/>
        <v>0.64285714285714413</v>
      </c>
    </row>
    <row r="76" spans="1:10" s="107" customFormat="1" ht="15" customHeight="1">
      <c r="A76" s="103">
        <v>74</v>
      </c>
      <c r="B76" s="104" t="s">
        <v>135</v>
      </c>
      <c r="C76" s="105">
        <v>2584320</v>
      </c>
      <c r="D76" s="105" t="s">
        <v>47</v>
      </c>
      <c r="E76" s="105">
        <v>2577993.7999999998</v>
      </c>
      <c r="F76" s="105">
        <v>383.05999999999995</v>
      </c>
      <c r="G76" s="106">
        <v>30</v>
      </c>
      <c r="H76" s="103" t="s">
        <v>36</v>
      </c>
      <c r="I76" s="105">
        <f t="shared" si="4"/>
        <v>6326.2000000001863</v>
      </c>
      <c r="J76" s="105">
        <f t="shared" si="5"/>
        <v>0.24479166666667387</v>
      </c>
    </row>
    <row r="77" spans="1:10" s="107" customFormat="1" ht="15" customHeight="1">
      <c r="A77" s="103">
        <v>75</v>
      </c>
      <c r="B77" s="104" t="s">
        <v>136</v>
      </c>
      <c r="C77" s="105">
        <v>5202750</v>
      </c>
      <c r="D77" s="105" t="s">
        <v>47</v>
      </c>
      <c r="E77" s="105">
        <v>5201114.8499999996</v>
      </c>
      <c r="F77" s="105">
        <v>349.89</v>
      </c>
      <c r="G77" s="106">
        <v>1</v>
      </c>
      <c r="H77" s="103" t="s">
        <v>34</v>
      </c>
      <c r="I77" s="105">
        <f t="shared" si="4"/>
        <v>1635.1500000003725</v>
      </c>
      <c r="J77" s="105">
        <f t="shared" si="5"/>
        <v>3.1428571428578592E-2</v>
      </c>
    </row>
    <row r="78" spans="1:10" s="107" customFormat="1" ht="15" customHeight="1">
      <c r="A78" s="103">
        <v>76</v>
      </c>
      <c r="B78" s="104" t="s">
        <v>137</v>
      </c>
      <c r="C78" s="105">
        <v>15918555.300000001</v>
      </c>
      <c r="D78" s="105" t="s">
        <v>47</v>
      </c>
      <c r="E78" s="105">
        <v>15899585.82</v>
      </c>
      <c r="F78" s="105">
        <v>301.74</v>
      </c>
      <c r="G78" s="106">
        <v>30</v>
      </c>
      <c r="H78" s="103" t="s">
        <v>36</v>
      </c>
      <c r="I78" s="105">
        <f t="shared" si="4"/>
        <v>18969.480000000447</v>
      </c>
      <c r="J78" s="105">
        <f t="shared" si="5"/>
        <v>0.11916583912611999</v>
      </c>
    </row>
    <row r="79" spans="1:10" s="97" customFormat="1" ht="15" customHeight="1">
      <c r="A79" s="92">
        <v>77</v>
      </c>
      <c r="B79" s="93" t="s">
        <v>141</v>
      </c>
      <c r="C79" s="95">
        <v>4595339.7</v>
      </c>
      <c r="D79" s="95" t="s">
        <v>48</v>
      </c>
      <c r="E79" s="95">
        <v>2306680.3199999998</v>
      </c>
      <c r="F79" s="95">
        <v>1917.4399999999998</v>
      </c>
      <c r="G79" s="114">
        <v>30</v>
      </c>
      <c r="H79" s="92" t="s">
        <v>36</v>
      </c>
      <c r="I79" s="95">
        <f t="shared" si="4"/>
        <v>2288659.3800000004</v>
      </c>
      <c r="J79" s="95">
        <f t="shared" si="5"/>
        <v>49.803921568627459</v>
      </c>
    </row>
    <row r="80" spans="1:10" s="97" customFormat="1" ht="15" customHeight="1">
      <c r="A80" s="92">
        <v>78</v>
      </c>
      <c r="B80" s="93" t="s">
        <v>142</v>
      </c>
      <c r="C80" s="95">
        <v>20397090</v>
      </c>
      <c r="D80" s="95" t="s">
        <v>156</v>
      </c>
      <c r="E80" s="95">
        <v>6163468.5</v>
      </c>
      <c r="F80" s="95">
        <v>139</v>
      </c>
      <c r="G80" s="114">
        <v>100</v>
      </c>
      <c r="H80" s="92" t="s">
        <v>36</v>
      </c>
      <c r="I80" s="95">
        <f t="shared" si="4"/>
        <v>14233621.5</v>
      </c>
      <c r="J80" s="95">
        <f t="shared" si="5"/>
        <v>69.782608695652172</v>
      </c>
    </row>
    <row r="81" spans="1:11" s="97" customFormat="1" ht="15" customHeight="1">
      <c r="A81" s="92">
        <v>79</v>
      </c>
      <c r="B81" s="93" t="s">
        <v>143</v>
      </c>
      <c r="C81" s="95">
        <v>3588555.3000000003</v>
      </c>
      <c r="D81" s="95" t="s">
        <v>157</v>
      </c>
      <c r="E81" s="95">
        <v>2601728</v>
      </c>
      <c r="F81" s="95">
        <v>256</v>
      </c>
      <c r="G81" s="114">
        <v>1</v>
      </c>
      <c r="H81" s="92" t="s">
        <v>34</v>
      </c>
      <c r="I81" s="95">
        <f t="shared" si="4"/>
        <v>986827.30000000028</v>
      </c>
      <c r="J81" s="95">
        <f t="shared" si="5"/>
        <v>27.499291985273299</v>
      </c>
    </row>
    <row r="82" spans="1:11" s="97" customFormat="1" ht="15" customHeight="1">
      <c r="A82" s="92">
        <v>80</v>
      </c>
      <c r="B82" s="93" t="s">
        <v>144</v>
      </c>
      <c r="C82" s="95">
        <v>6337798</v>
      </c>
      <c r="D82" s="95" t="s">
        <v>10</v>
      </c>
      <c r="E82" s="95"/>
      <c r="F82" s="95">
        <v>0</v>
      </c>
      <c r="G82" s="114">
        <v>1</v>
      </c>
      <c r="H82" s="92" t="s">
        <v>34</v>
      </c>
      <c r="I82" s="95">
        <v>0</v>
      </c>
      <c r="J82" s="95">
        <f t="shared" si="5"/>
        <v>0</v>
      </c>
      <c r="K82" s="115">
        <f>C82+C85+C92</f>
        <v>13590873.250000002</v>
      </c>
    </row>
    <row r="83" spans="1:11" s="97" customFormat="1" ht="15" customHeight="1">
      <c r="A83" s="92">
        <v>81</v>
      </c>
      <c r="B83" s="93" t="s">
        <v>145</v>
      </c>
      <c r="C83" s="95">
        <v>4290871.2</v>
      </c>
      <c r="D83" s="95" t="s">
        <v>158</v>
      </c>
      <c r="E83" s="95">
        <v>4076327.64</v>
      </c>
      <c r="F83" s="95">
        <v>284.62</v>
      </c>
      <c r="G83" s="114">
        <v>1</v>
      </c>
      <c r="H83" s="92" t="s">
        <v>37</v>
      </c>
      <c r="I83" s="95">
        <f t="shared" si="4"/>
        <v>214543.56000000006</v>
      </c>
      <c r="J83" s="95">
        <f t="shared" si="5"/>
        <v>5.0000000000000018</v>
      </c>
    </row>
    <row r="84" spans="1:11" s="97" customFormat="1" ht="15" customHeight="1">
      <c r="A84" s="92">
        <v>82</v>
      </c>
      <c r="B84" s="93" t="s">
        <v>146</v>
      </c>
      <c r="C84" s="95">
        <v>4502988</v>
      </c>
      <c r="D84" s="95" t="s">
        <v>46</v>
      </c>
      <c r="E84" s="95">
        <v>4052689.2</v>
      </c>
      <c r="F84" s="95">
        <v>1213.3800000000001</v>
      </c>
      <c r="G84" s="114">
        <v>30</v>
      </c>
      <c r="H84" s="92" t="s">
        <v>36</v>
      </c>
      <c r="I84" s="95">
        <f t="shared" si="4"/>
        <v>450298.79999999981</v>
      </c>
      <c r="J84" s="95">
        <f t="shared" si="5"/>
        <v>9.9999999999999964</v>
      </c>
    </row>
    <row r="85" spans="1:11" s="97" customFormat="1" ht="15" customHeight="1">
      <c r="A85" s="92">
        <v>83</v>
      </c>
      <c r="B85" s="116" t="s">
        <v>147</v>
      </c>
      <c r="C85" s="95">
        <v>3803914.2000000007</v>
      </c>
      <c r="D85" s="95" t="s">
        <v>10</v>
      </c>
      <c r="E85" s="95"/>
      <c r="F85" s="95">
        <v>0</v>
      </c>
      <c r="G85" s="96">
        <v>1</v>
      </c>
      <c r="H85" s="92" t="s">
        <v>36</v>
      </c>
      <c r="I85" s="95">
        <v>0</v>
      </c>
      <c r="J85" s="95">
        <f t="shared" si="5"/>
        <v>0</v>
      </c>
    </row>
    <row r="86" spans="1:11" s="97" customFormat="1" ht="15" customHeight="1">
      <c r="A86" s="92">
        <v>84</v>
      </c>
      <c r="B86" s="116" t="s">
        <v>148</v>
      </c>
      <c r="C86" s="95">
        <v>4865952</v>
      </c>
      <c r="D86" s="95" t="s">
        <v>95</v>
      </c>
      <c r="E86" s="95">
        <v>5342409.8</v>
      </c>
      <c r="F86" s="95">
        <v>2635</v>
      </c>
      <c r="G86" s="96">
        <v>25</v>
      </c>
      <c r="H86" s="92" t="s">
        <v>34</v>
      </c>
      <c r="I86" s="95">
        <f t="shared" si="4"/>
        <v>-476457.79999999981</v>
      </c>
      <c r="J86" s="95">
        <f t="shared" si="5"/>
        <v>-9.7916666666666643</v>
      </c>
    </row>
    <row r="87" spans="1:11" s="97" customFormat="1" ht="15" customHeight="1">
      <c r="A87" s="92">
        <v>85</v>
      </c>
      <c r="B87" s="93" t="s">
        <v>149</v>
      </c>
      <c r="C87" s="95">
        <v>2424085</v>
      </c>
      <c r="D87" s="117" t="s">
        <v>46</v>
      </c>
      <c r="E87" s="95">
        <v>2424085</v>
      </c>
      <c r="F87" s="95">
        <v>1230.5</v>
      </c>
      <c r="G87" s="96">
        <v>1</v>
      </c>
      <c r="H87" s="92" t="s">
        <v>34</v>
      </c>
      <c r="I87" s="95">
        <f t="shared" si="4"/>
        <v>0</v>
      </c>
      <c r="J87" s="95">
        <f t="shared" si="5"/>
        <v>0</v>
      </c>
    </row>
    <row r="88" spans="1:11" s="97" customFormat="1" ht="15" customHeight="1">
      <c r="A88" s="92">
        <v>86</v>
      </c>
      <c r="B88" s="93" t="s">
        <v>150</v>
      </c>
      <c r="C88" s="95">
        <v>4589871</v>
      </c>
      <c r="D88" s="95" t="s">
        <v>159</v>
      </c>
      <c r="E88" s="95">
        <v>3349428.94</v>
      </c>
      <c r="F88" s="95">
        <v>142.30000000000001</v>
      </c>
      <c r="G88" s="96">
        <v>5</v>
      </c>
      <c r="H88" s="92" t="s">
        <v>123</v>
      </c>
      <c r="I88" s="95">
        <f t="shared" si="4"/>
        <v>1240442.06</v>
      </c>
      <c r="J88" s="95">
        <f t="shared" si="5"/>
        <v>27.025641025641026</v>
      </c>
    </row>
    <row r="89" spans="1:11" s="97" customFormat="1" ht="15" customHeight="1">
      <c r="A89" s="92">
        <v>87</v>
      </c>
      <c r="B89" s="93" t="s">
        <v>151</v>
      </c>
      <c r="C89" s="95">
        <v>12024705</v>
      </c>
      <c r="D89" s="95" t="s">
        <v>117</v>
      </c>
      <c r="E89" s="95">
        <v>8655601.2899999991</v>
      </c>
      <c r="F89" s="95">
        <v>118.76999999999998</v>
      </c>
      <c r="G89" s="96">
        <v>1</v>
      </c>
      <c r="H89" s="92" t="s">
        <v>123</v>
      </c>
      <c r="I89" s="95">
        <f t="shared" si="4"/>
        <v>3369103.7100000009</v>
      </c>
      <c r="J89" s="95">
        <f t="shared" si="5"/>
        <v>28.018181818181827</v>
      </c>
    </row>
    <row r="90" spans="1:11" s="97" customFormat="1" ht="15" customHeight="1">
      <c r="A90" s="92">
        <v>88</v>
      </c>
      <c r="B90" s="93" t="s">
        <v>152</v>
      </c>
      <c r="C90" s="95">
        <v>6388200</v>
      </c>
      <c r="D90" s="95" t="s">
        <v>52</v>
      </c>
      <c r="E90" s="95">
        <v>5858892</v>
      </c>
      <c r="F90" s="95">
        <v>1284</v>
      </c>
      <c r="G90" s="96">
        <v>1</v>
      </c>
      <c r="H90" s="92" t="s">
        <v>34</v>
      </c>
      <c r="I90" s="95">
        <f t="shared" si="4"/>
        <v>529308</v>
      </c>
      <c r="J90" s="95">
        <f t="shared" si="5"/>
        <v>8.2857142857142865</v>
      </c>
    </row>
    <row r="91" spans="1:11" s="97" customFormat="1" ht="15" customHeight="1">
      <c r="A91" s="92">
        <v>89</v>
      </c>
      <c r="B91" s="93" t="s">
        <v>153</v>
      </c>
      <c r="C91" s="95">
        <v>14358880</v>
      </c>
      <c r="D91" s="95" t="s">
        <v>71</v>
      </c>
      <c r="E91" s="95">
        <v>8390970.5</v>
      </c>
      <c r="F91" s="95">
        <v>187</v>
      </c>
      <c r="G91" s="96">
        <v>1000</v>
      </c>
      <c r="H91" s="92" t="s">
        <v>36</v>
      </c>
      <c r="I91" s="95">
        <f t="shared" si="4"/>
        <v>5967909.5</v>
      </c>
      <c r="J91" s="95">
        <f t="shared" si="5"/>
        <v>41.5625</v>
      </c>
    </row>
    <row r="92" spans="1:11" s="97" customFormat="1" ht="15" customHeight="1">
      <c r="A92" s="92">
        <v>90</v>
      </c>
      <c r="B92" s="93" t="s">
        <v>154</v>
      </c>
      <c r="C92" s="95">
        <v>3449161.0500000003</v>
      </c>
      <c r="D92" s="95" t="s">
        <v>10</v>
      </c>
      <c r="E92" s="95"/>
      <c r="F92" s="95">
        <v>0</v>
      </c>
      <c r="G92" s="96">
        <v>1</v>
      </c>
      <c r="H92" s="92" t="s">
        <v>36</v>
      </c>
      <c r="I92" s="95">
        <v>0</v>
      </c>
      <c r="J92" s="95">
        <f t="shared" si="5"/>
        <v>0</v>
      </c>
    </row>
    <row r="93" spans="1:11" s="97" customFormat="1" ht="15" customHeight="1">
      <c r="A93" s="92">
        <v>91</v>
      </c>
      <c r="B93" s="93" t="s">
        <v>155</v>
      </c>
      <c r="C93" s="95">
        <v>5969340</v>
      </c>
      <c r="D93" s="95" t="s">
        <v>72</v>
      </c>
      <c r="E93" s="95">
        <v>5969340</v>
      </c>
      <c r="F93" s="95">
        <v>234</v>
      </c>
      <c r="G93" s="96">
        <v>100</v>
      </c>
      <c r="H93" s="92" t="s">
        <v>36</v>
      </c>
      <c r="I93" s="95">
        <f t="shared" si="4"/>
        <v>0</v>
      </c>
      <c r="J93" s="95">
        <f t="shared" si="5"/>
        <v>0</v>
      </c>
    </row>
    <row r="94" spans="1:11" s="107" customFormat="1" ht="15" customHeight="1">
      <c r="A94" s="103">
        <v>92</v>
      </c>
      <c r="B94" s="104" t="s">
        <v>160</v>
      </c>
      <c r="C94" s="105">
        <v>46579218.600000001</v>
      </c>
      <c r="D94" s="105" t="s">
        <v>10</v>
      </c>
      <c r="E94" s="105">
        <v>0</v>
      </c>
      <c r="F94" s="105"/>
      <c r="G94" s="118">
        <v>1</v>
      </c>
      <c r="H94" s="103" t="s">
        <v>42</v>
      </c>
      <c r="I94" s="105"/>
      <c r="J94" s="105">
        <f t="shared" si="5"/>
        <v>0</v>
      </c>
    </row>
    <row r="95" spans="1:11" s="107" customFormat="1" ht="15" customHeight="1">
      <c r="A95" s="103">
        <v>93</v>
      </c>
      <c r="B95" s="104" t="s">
        <v>161</v>
      </c>
      <c r="C95" s="105">
        <v>27885541.600000001</v>
      </c>
      <c r="D95" s="105" t="s">
        <v>10</v>
      </c>
      <c r="E95" s="105">
        <v>0</v>
      </c>
      <c r="F95" s="105"/>
      <c r="G95" s="118">
        <v>1</v>
      </c>
      <c r="H95" s="103" t="s">
        <v>42</v>
      </c>
      <c r="I95" s="105"/>
      <c r="J95" s="105">
        <f t="shared" si="5"/>
        <v>0</v>
      </c>
    </row>
    <row r="96" spans="1:11" s="107" customFormat="1" ht="15" customHeight="1">
      <c r="A96" s="103">
        <v>94</v>
      </c>
      <c r="B96" s="104" t="s">
        <v>162</v>
      </c>
      <c r="C96" s="105">
        <v>17087058</v>
      </c>
      <c r="D96" s="105" t="s">
        <v>10</v>
      </c>
      <c r="E96" s="105">
        <v>0</v>
      </c>
      <c r="F96" s="105"/>
      <c r="G96" s="118">
        <v>1</v>
      </c>
      <c r="H96" s="103" t="s">
        <v>37</v>
      </c>
      <c r="I96" s="105"/>
      <c r="J96" s="105">
        <f t="shared" si="5"/>
        <v>0</v>
      </c>
    </row>
    <row r="97" spans="1:11" s="102" customFormat="1" ht="15" customHeight="1">
      <c r="A97" s="98">
        <v>95</v>
      </c>
      <c r="B97" s="99" t="s">
        <v>163</v>
      </c>
      <c r="C97" s="100">
        <v>8414700</v>
      </c>
      <c r="D97" s="100" t="s">
        <v>169</v>
      </c>
      <c r="E97" s="100">
        <v>2263955</v>
      </c>
      <c r="F97" s="100">
        <v>113</v>
      </c>
      <c r="G97" s="119">
        <v>100</v>
      </c>
      <c r="H97" s="98" t="s">
        <v>120</v>
      </c>
      <c r="I97" s="100">
        <f t="shared" si="4"/>
        <v>6150745</v>
      </c>
      <c r="J97" s="100">
        <f t="shared" si="5"/>
        <v>73.095238095238102</v>
      </c>
    </row>
    <row r="98" spans="1:11" s="102" customFormat="1" ht="15" customHeight="1">
      <c r="A98" s="98">
        <v>96</v>
      </c>
      <c r="B98" s="99" t="s">
        <v>164</v>
      </c>
      <c r="C98" s="100">
        <v>13920047</v>
      </c>
      <c r="D98" s="100" t="s">
        <v>10</v>
      </c>
      <c r="E98" s="100">
        <v>0</v>
      </c>
      <c r="F98" s="100"/>
      <c r="G98" s="119"/>
      <c r="H98" s="98" t="s">
        <v>42</v>
      </c>
      <c r="I98" s="100"/>
      <c r="J98" s="100">
        <f t="shared" si="5"/>
        <v>0</v>
      </c>
      <c r="K98" s="120">
        <f>C98+C99+C101+C102</f>
        <v>34155817.380000003</v>
      </c>
    </row>
    <row r="99" spans="1:11" s="102" customFormat="1" ht="15" customHeight="1">
      <c r="A99" s="98">
        <v>97</v>
      </c>
      <c r="B99" s="99" t="s">
        <v>165</v>
      </c>
      <c r="C99" s="100">
        <v>9072168.5999999996</v>
      </c>
      <c r="D99" s="100" t="s">
        <v>10</v>
      </c>
      <c r="E99" s="100">
        <v>0</v>
      </c>
      <c r="F99" s="100"/>
      <c r="G99" s="119"/>
      <c r="H99" s="98" t="s">
        <v>42</v>
      </c>
      <c r="I99" s="100"/>
      <c r="J99" s="100">
        <f t="shared" si="5"/>
        <v>0</v>
      </c>
    </row>
    <row r="100" spans="1:11" s="102" customFormat="1" ht="15" customHeight="1">
      <c r="A100" s="98">
        <v>98</v>
      </c>
      <c r="B100" s="99" t="s">
        <v>166</v>
      </c>
      <c r="C100" s="100">
        <v>7794039.6000000006</v>
      </c>
      <c r="D100" s="100" t="s">
        <v>169</v>
      </c>
      <c r="E100" s="100">
        <v>2256597</v>
      </c>
      <c r="F100" s="100">
        <v>119</v>
      </c>
      <c r="G100" s="119">
        <v>100</v>
      </c>
      <c r="H100" s="98" t="s">
        <v>120</v>
      </c>
      <c r="I100" s="100">
        <f t="shared" si="4"/>
        <v>5537442.6000000006</v>
      </c>
      <c r="J100" s="100">
        <f t="shared" si="5"/>
        <v>71.047144795107272</v>
      </c>
    </row>
    <row r="101" spans="1:11" s="102" customFormat="1" ht="15" customHeight="1">
      <c r="A101" s="98">
        <v>99</v>
      </c>
      <c r="B101" s="99" t="s">
        <v>167</v>
      </c>
      <c r="C101" s="100">
        <v>7001657.75</v>
      </c>
      <c r="D101" s="100" t="s">
        <v>10</v>
      </c>
      <c r="E101" s="100">
        <v>0</v>
      </c>
      <c r="F101" s="100"/>
      <c r="G101" s="119"/>
      <c r="H101" s="98" t="s">
        <v>42</v>
      </c>
      <c r="I101" s="100"/>
      <c r="J101" s="100">
        <f t="shared" si="5"/>
        <v>0</v>
      </c>
    </row>
    <row r="102" spans="1:11" s="102" customFormat="1" ht="15" customHeight="1">
      <c r="A102" s="98">
        <v>100</v>
      </c>
      <c r="B102" s="99" t="s">
        <v>168</v>
      </c>
      <c r="C102" s="100">
        <v>4161944.03</v>
      </c>
      <c r="D102" s="100" t="s">
        <v>10</v>
      </c>
      <c r="E102" s="100">
        <v>0</v>
      </c>
      <c r="F102" s="100"/>
      <c r="G102" s="119"/>
      <c r="H102" s="98" t="s">
        <v>37</v>
      </c>
      <c r="I102" s="100"/>
      <c r="J102" s="100">
        <f t="shared" si="5"/>
        <v>0</v>
      </c>
    </row>
    <row r="103" spans="1:11" ht="15" customHeight="1">
      <c r="A103" s="84">
        <v>101</v>
      </c>
      <c r="B103" s="121" t="s">
        <v>170</v>
      </c>
      <c r="C103" s="91">
        <v>26670100.800000001</v>
      </c>
      <c r="D103" s="91" t="s">
        <v>172</v>
      </c>
      <c r="E103" s="91">
        <v>16083932.88699998</v>
      </c>
      <c r="F103" s="91">
        <v>110.96499997930249</v>
      </c>
      <c r="G103" s="122">
        <v>500</v>
      </c>
      <c r="H103" s="123" t="s">
        <v>36</v>
      </c>
      <c r="I103" s="91">
        <f t="shared" si="4"/>
        <v>10586167.913000021</v>
      </c>
      <c r="J103" s="91">
        <f t="shared" si="5"/>
        <v>39.693018006891151</v>
      </c>
    </row>
    <row r="104" spans="1:11" ht="15" customHeight="1">
      <c r="A104" s="123">
        <v>102</v>
      </c>
      <c r="B104" s="121" t="s">
        <v>171</v>
      </c>
      <c r="C104" s="91">
        <v>7995270</v>
      </c>
      <c r="D104" s="91" t="s">
        <v>10</v>
      </c>
      <c r="E104" s="91">
        <v>0</v>
      </c>
      <c r="F104" s="91"/>
      <c r="G104" s="122"/>
      <c r="H104" s="123"/>
      <c r="I104" s="91"/>
      <c r="J104" s="91">
        <f t="shared" si="5"/>
        <v>0</v>
      </c>
    </row>
    <row r="105" spans="1:11" s="125" customFormat="1" ht="15" customHeight="1">
      <c r="B105" s="126" t="s">
        <v>283</v>
      </c>
      <c r="C105" s="127">
        <f>SUM(C3:C104)</f>
        <v>801045452.5400002</v>
      </c>
      <c r="D105" s="127"/>
      <c r="E105" s="127"/>
      <c r="F105" s="127"/>
      <c r="G105" s="128"/>
      <c r="I105" s="127"/>
      <c r="J105" s="127"/>
    </row>
    <row r="106" spans="1:11" ht="15" customHeight="1">
      <c r="B106" s="126" t="s">
        <v>208</v>
      </c>
      <c r="C106" s="127">
        <v>158194158.03999999</v>
      </c>
    </row>
    <row r="107" spans="1:11" ht="15" customHeight="1">
      <c r="B107" s="131" t="s">
        <v>284</v>
      </c>
      <c r="C107" s="132">
        <f>C105-C106</f>
        <v>642851294.50000024</v>
      </c>
      <c r="D107" s="132"/>
      <c r="E107" s="132">
        <f>SUM(E3:E106)</f>
        <v>502292771.04299998</v>
      </c>
      <c r="F107" s="132"/>
      <c r="G107" s="133"/>
      <c r="H107" s="134"/>
      <c r="I107" s="132">
        <f>SUM(I3:I106)</f>
        <v>140558523.45700002</v>
      </c>
      <c r="J107" s="132">
        <f>(I107*100)/C107</f>
        <v>21.864858118754235</v>
      </c>
    </row>
  </sheetData>
  <pageMargins left="0.15748031496062992" right="0.15748031496062992" top="0.35433070866141736" bottom="0.39370078740157483" header="0.31496062992125984" footer="0.31496062992125984"/>
  <pageSetup paperSize="9" scale="9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828DB-7EA6-4F79-8BE3-F4439578B520}">
  <dimension ref="A1:L54"/>
  <sheetViews>
    <sheetView zoomScale="110" zoomScaleNormal="110" workbookViewId="0">
      <pane ySplit="2" topLeftCell="A37" activePane="bottomLeft" state="frozen"/>
      <selection pane="bottomLeft" activeCell="B52" sqref="B52"/>
    </sheetView>
  </sheetViews>
  <sheetFormatPr defaultRowHeight="13.5" customHeight="1"/>
  <cols>
    <col min="1" max="1" width="6.42578125" style="67" customWidth="1"/>
    <col min="2" max="2" width="39" style="70" customWidth="1"/>
    <col min="3" max="3" width="17.5703125" style="71" bestFit="1" customWidth="1"/>
    <col min="4" max="4" width="36" style="67" customWidth="1"/>
    <col min="5" max="6" width="0" style="67" hidden="1" customWidth="1"/>
    <col min="7" max="7" width="17.5703125" style="71" bestFit="1" customWidth="1"/>
    <col min="8" max="8" width="12.140625" style="71" bestFit="1" customWidth="1"/>
    <col min="9" max="9" width="9.28515625" style="67" bestFit="1" customWidth="1"/>
    <col min="10" max="10" width="0" style="67" hidden="1" customWidth="1"/>
    <col min="11" max="11" width="16.28515625" style="71" bestFit="1" customWidth="1"/>
    <col min="12" max="12" width="12.7109375" style="71" bestFit="1" customWidth="1"/>
    <col min="13" max="16384" width="9.140625" style="67"/>
  </cols>
  <sheetData>
    <row r="1" spans="1:12" s="59" customFormat="1" ht="13.5" customHeight="1">
      <c r="A1" s="56" t="s">
        <v>0</v>
      </c>
      <c r="B1" s="57" t="s">
        <v>11</v>
      </c>
      <c r="C1" s="58" t="s">
        <v>12</v>
      </c>
      <c r="D1" s="56" t="s">
        <v>44</v>
      </c>
      <c r="E1" s="56"/>
      <c r="F1" s="56"/>
      <c r="G1" s="58" t="s">
        <v>13</v>
      </c>
      <c r="H1" s="58" t="s">
        <v>9</v>
      </c>
      <c r="I1" s="56" t="s">
        <v>17</v>
      </c>
      <c r="J1" s="56" t="s">
        <v>18</v>
      </c>
      <c r="K1" s="58" t="s">
        <v>43</v>
      </c>
      <c r="L1" s="58" t="s">
        <v>15</v>
      </c>
    </row>
    <row r="2" spans="1:12" s="59" customFormat="1" ht="13.5" customHeight="1">
      <c r="A2" s="56"/>
      <c r="B2" s="57"/>
      <c r="C2" s="58"/>
      <c r="D2" s="56" t="s">
        <v>45</v>
      </c>
      <c r="E2" s="56"/>
      <c r="F2" s="56"/>
      <c r="G2" s="58"/>
      <c r="H2" s="58"/>
      <c r="I2" s="56"/>
      <c r="J2" s="56"/>
      <c r="K2" s="58" t="s">
        <v>1</v>
      </c>
      <c r="L2" s="58" t="s">
        <v>16</v>
      </c>
    </row>
    <row r="3" spans="1:12" s="63" customFormat="1" ht="13.5" customHeight="1">
      <c r="A3" s="60">
        <v>1</v>
      </c>
      <c r="B3" s="61" t="s">
        <v>211</v>
      </c>
      <c r="C3" s="62">
        <v>3106842.48</v>
      </c>
      <c r="D3" s="60" t="s">
        <v>236</v>
      </c>
      <c r="E3" s="60"/>
      <c r="F3" s="60"/>
      <c r="G3" s="62">
        <v>3106815.62</v>
      </c>
      <c r="H3" s="62">
        <v>385.55666666666667</v>
      </c>
      <c r="I3" s="60">
        <v>1</v>
      </c>
      <c r="J3" s="60" t="s">
        <v>34</v>
      </c>
      <c r="K3" s="62">
        <f>C3-G3</f>
        <v>26.859999999869615</v>
      </c>
      <c r="L3" s="62">
        <f>(K3*100)/C3</f>
        <v>8.6454334819928219E-4</v>
      </c>
    </row>
    <row r="4" spans="1:12" s="63" customFormat="1" ht="13.5" customHeight="1">
      <c r="A4" s="60">
        <v>2</v>
      </c>
      <c r="B4" s="61" t="s">
        <v>212</v>
      </c>
      <c r="C4" s="62">
        <v>4061610</v>
      </c>
      <c r="D4" s="60" t="s">
        <v>237</v>
      </c>
      <c r="E4" s="60"/>
      <c r="F4" s="60"/>
      <c r="G4" s="62">
        <v>4061610</v>
      </c>
      <c r="H4" s="62">
        <v>70</v>
      </c>
      <c r="I4" s="60">
        <v>1</v>
      </c>
      <c r="J4" s="60" t="s">
        <v>123</v>
      </c>
      <c r="K4" s="62">
        <f t="shared" ref="K4:K27" si="0">C4-G4</f>
        <v>0</v>
      </c>
      <c r="L4" s="62">
        <f t="shared" ref="L4:L27" si="1">(K4*100)/C4</f>
        <v>0</v>
      </c>
    </row>
    <row r="5" spans="1:12" s="63" customFormat="1" ht="13.5" customHeight="1">
      <c r="A5" s="60">
        <v>3</v>
      </c>
      <c r="B5" s="61" t="s">
        <v>213</v>
      </c>
      <c r="C5" s="62">
        <v>3190380.48</v>
      </c>
      <c r="D5" s="60" t="s">
        <v>238</v>
      </c>
      <c r="E5" s="60"/>
      <c r="F5" s="60"/>
      <c r="G5" s="62">
        <v>2946168</v>
      </c>
      <c r="H5" s="62">
        <v>3.32</v>
      </c>
      <c r="I5" s="60">
        <v>1</v>
      </c>
      <c r="J5" s="60" t="s">
        <v>36</v>
      </c>
      <c r="K5" s="62">
        <f t="shared" si="0"/>
        <v>244212.47999999998</v>
      </c>
      <c r="L5" s="62">
        <f t="shared" si="1"/>
        <v>7.6546506453048506</v>
      </c>
    </row>
    <row r="6" spans="1:12" s="63" customFormat="1" ht="13.5" customHeight="1">
      <c r="A6" s="60">
        <v>4</v>
      </c>
      <c r="B6" s="61" t="s">
        <v>214</v>
      </c>
      <c r="C6" s="62">
        <v>759574.44000000006</v>
      </c>
      <c r="D6" s="60" t="s">
        <v>239</v>
      </c>
      <c r="E6" s="60"/>
      <c r="F6" s="60"/>
      <c r="G6" s="62">
        <v>759481.72</v>
      </c>
      <c r="H6" s="62">
        <v>6225.26</v>
      </c>
      <c r="I6" s="60">
        <v>1</v>
      </c>
      <c r="J6" s="60" t="s">
        <v>36</v>
      </c>
      <c r="K6" s="62">
        <f t="shared" si="0"/>
        <v>92.720000000088476</v>
      </c>
      <c r="L6" s="62">
        <f t="shared" si="1"/>
        <v>1.2206835185250372E-2</v>
      </c>
    </row>
    <row r="7" spans="1:12" s="63" customFormat="1" ht="13.5" customHeight="1">
      <c r="A7" s="60">
        <v>5</v>
      </c>
      <c r="B7" s="61" t="s">
        <v>215</v>
      </c>
      <c r="C7" s="62">
        <v>5785755.3600000003</v>
      </c>
      <c r="D7" s="60" t="s">
        <v>240</v>
      </c>
      <c r="E7" s="60"/>
      <c r="F7" s="60"/>
      <c r="G7" s="62">
        <v>5785755.3600000003</v>
      </c>
      <c r="H7" s="62">
        <v>10957.87</v>
      </c>
      <c r="I7" s="60">
        <v>1</v>
      </c>
      <c r="J7" s="60" t="s">
        <v>34</v>
      </c>
      <c r="K7" s="62">
        <f t="shared" si="0"/>
        <v>0</v>
      </c>
      <c r="L7" s="62">
        <f t="shared" si="1"/>
        <v>0</v>
      </c>
    </row>
    <row r="8" spans="1:12" s="63" customFormat="1" ht="13.5" customHeight="1">
      <c r="A8" s="60">
        <v>6</v>
      </c>
      <c r="B8" s="61" t="s">
        <v>216</v>
      </c>
      <c r="C8" s="62">
        <v>3276130</v>
      </c>
      <c r="D8" s="60" t="s">
        <v>241</v>
      </c>
      <c r="E8" s="60"/>
      <c r="F8" s="60"/>
      <c r="G8" s="62">
        <v>3216564</v>
      </c>
      <c r="H8" s="62">
        <v>108</v>
      </c>
      <c r="I8" s="60">
        <v>1</v>
      </c>
      <c r="J8" s="60" t="s">
        <v>175</v>
      </c>
      <c r="K8" s="62">
        <f t="shared" si="0"/>
        <v>59566</v>
      </c>
      <c r="L8" s="62">
        <f t="shared" si="1"/>
        <v>1.8181818181818181</v>
      </c>
    </row>
    <row r="9" spans="1:12" s="63" customFormat="1" ht="13.5" customHeight="1">
      <c r="A9" s="60">
        <v>7</v>
      </c>
      <c r="B9" s="61" t="s">
        <v>217</v>
      </c>
      <c r="C9" s="62">
        <v>2863277.2000000007</v>
      </c>
      <c r="D9" s="60" t="s">
        <v>242</v>
      </c>
      <c r="E9" s="60"/>
      <c r="F9" s="60"/>
      <c r="G9" s="62">
        <v>2454237.6</v>
      </c>
      <c r="H9" s="62">
        <v>1.284</v>
      </c>
      <c r="I9" s="60">
        <v>1</v>
      </c>
      <c r="J9" s="60" t="s">
        <v>34</v>
      </c>
      <c r="K9" s="62">
        <f t="shared" si="0"/>
        <v>409039.60000000056</v>
      </c>
      <c r="L9" s="62">
        <f t="shared" si="1"/>
        <v>14.285714285714302</v>
      </c>
    </row>
    <row r="10" spans="1:12" s="63" customFormat="1" ht="13.5" customHeight="1">
      <c r="A10" s="60">
        <v>8</v>
      </c>
      <c r="B10" s="61" t="s">
        <v>218</v>
      </c>
      <c r="C10" s="62">
        <v>1668091.04</v>
      </c>
      <c r="D10" s="60" t="s">
        <v>10</v>
      </c>
      <c r="E10" s="60"/>
      <c r="F10" s="60"/>
      <c r="G10" s="62">
        <v>0</v>
      </c>
      <c r="H10" s="62">
        <v>0</v>
      </c>
      <c r="I10" s="60">
        <v>1</v>
      </c>
      <c r="J10" s="60" t="s">
        <v>35</v>
      </c>
      <c r="K10" s="62">
        <v>0</v>
      </c>
      <c r="L10" s="62">
        <f t="shared" si="1"/>
        <v>0</v>
      </c>
    </row>
    <row r="11" spans="1:12" s="63" customFormat="1" ht="13.5" customHeight="1">
      <c r="A11" s="60">
        <v>9</v>
      </c>
      <c r="B11" s="61" t="s">
        <v>219</v>
      </c>
      <c r="C11" s="62">
        <v>1118400</v>
      </c>
      <c r="D11" s="60" t="s">
        <v>243</v>
      </c>
      <c r="E11" s="60"/>
      <c r="F11" s="60"/>
      <c r="G11" s="62">
        <v>199448</v>
      </c>
      <c r="H11" s="62">
        <v>14.266666666666667</v>
      </c>
      <c r="I11" s="60">
        <v>1</v>
      </c>
      <c r="J11" s="60" t="s">
        <v>36</v>
      </c>
      <c r="K11" s="62">
        <f t="shared" si="0"/>
        <v>918952</v>
      </c>
      <c r="L11" s="62">
        <f t="shared" si="1"/>
        <v>82.166666666666671</v>
      </c>
    </row>
    <row r="12" spans="1:12" s="63" customFormat="1" ht="13.5" customHeight="1">
      <c r="A12" s="60">
        <v>10</v>
      </c>
      <c r="B12" s="61" t="s">
        <v>220</v>
      </c>
      <c r="C12" s="62">
        <v>1594669.44</v>
      </c>
      <c r="D12" s="60" t="s">
        <v>10</v>
      </c>
      <c r="E12" s="60"/>
      <c r="F12" s="60"/>
      <c r="G12" s="62">
        <v>0</v>
      </c>
      <c r="H12" s="62">
        <v>0</v>
      </c>
      <c r="I12" s="60">
        <v>1</v>
      </c>
      <c r="J12" s="60" t="s">
        <v>36</v>
      </c>
      <c r="K12" s="62">
        <v>0</v>
      </c>
      <c r="L12" s="62">
        <f t="shared" si="1"/>
        <v>0</v>
      </c>
    </row>
    <row r="13" spans="1:12" s="63" customFormat="1" ht="13.5" customHeight="1">
      <c r="A13" s="60">
        <v>11</v>
      </c>
      <c r="B13" s="61" t="s">
        <v>221</v>
      </c>
      <c r="C13" s="62">
        <v>6203400</v>
      </c>
      <c r="D13" s="60" t="s">
        <v>244</v>
      </c>
      <c r="E13" s="60"/>
      <c r="F13" s="60"/>
      <c r="G13" s="62">
        <v>1426782</v>
      </c>
      <c r="H13" s="62">
        <v>2.2999999999999998</v>
      </c>
      <c r="I13" s="60">
        <v>1</v>
      </c>
      <c r="J13" s="60" t="s">
        <v>34</v>
      </c>
      <c r="K13" s="62">
        <f t="shared" si="0"/>
        <v>4776618</v>
      </c>
      <c r="L13" s="62">
        <f t="shared" si="1"/>
        <v>77</v>
      </c>
    </row>
    <row r="14" spans="1:12" s="63" customFormat="1" ht="13.5" customHeight="1">
      <c r="A14" s="60">
        <v>12</v>
      </c>
      <c r="B14" s="61" t="s">
        <v>222</v>
      </c>
      <c r="C14" s="62">
        <v>4391259.4559999993</v>
      </c>
      <c r="D14" s="60" t="s">
        <v>237</v>
      </c>
      <c r="E14" s="60"/>
      <c r="F14" s="60"/>
      <c r="G14" s="62">
        <v>2164944</v>
      </c>
      <c r="H14" s="62">
        <v>138</v>
      </c>
      <c r="I14" s="60">
        <v>1</v>
      </c>
      <c r="J14" s="60" t="s">
        <v>34</v>
      </c>
      <c r="K14" s="62">
        <f t="shared" si="0"/>
        <v>2226315.4559999993</v>
      </c>
      <c r="L14" s="62">
        <f t="shared" si="1"/>
        <v>50.69879104861527</v>
      </c>
    </row>
    <row r="15" spans="1:12" s="63" customFormat="1" ht="13.5" customHeight="1">
      <c r="A15" s="60">
        <v>13</v>
      </c>
      <c r="B15" s="61" t="s">
        <v>223</v>
      </c>
      <c r="C15" s="62">
        <v>6460300</v>
      </c>
      <c r="D15" s="60" t="s">
        <v>245</v>
      </c>
      <c r="E15" s="60"/>
      <c r="F15" s="60"/>
      <c r="G15" s="62">
        <v>5675835</v>
      </c>
      <c r="H15" s="62">
        <v>6.15</v>
      </c>
      <c r="I15" s="60">
        <v>1</v>
      </c>
      <c r="J15" s="60" t="s">
        <v>34</v>
      </c>
      <c r="K15" s="62">
        <f t="shared" si="0"/>
        <v>784465</v>
      </c>
      <c r="L15" s="62">
        <f t="shared" si="1"/>
        <v>12.142857142857142</v>
      </c>
    </row>
    <row r="16" spans="1:12" s="63" customFormat="1" ht="13.5" customHeight="1">
      <c r="A16" s="60">
        <v>14</v>
      </c>
      <c r="B16" s="61" t="s">
        <v>224</v>
      </c>
      <c r="C16" s="62">
        <v>2916285</v>
      </c>
      <c r="D16" s="60" t="s">
        <v>242</v>
      </c>
      <c r="E16" s="60"/>
      <c r="F16" s="60"/>
      <c r="G16" s="62">
        <v>2566330.7999999998</v>
      </c>
      <c r="H16" s="62">
        <v>235.39999999999998</v>
      </c>
      <c r="I16" s="60">
        <v>1</v>
      </c>
      <c r="J16" s="60" t="s">
        <v>34</v>
      </c>
      <c r="K16" s="62">
        <f t="shared" si="0"/>
        <v>349954.20000000019</v>
      </c>
      <c r="L16" s="62">
        <f t="shared" si="1"/>
        <v>12.000000000000005</v>
      </c>
    </row>
    <row r="17" spans="1:12" s="63" customFormat="1" ht="13.5" customHeight="1">
      <c r="A17" s="60">
        <v>15</v>
      </c>
      <c r="B17" s="61" t="s">
        <v>225</v>
      </c>
      <c r="C17" s="62">
        <v>2825704.15</v>
      </c>
      <c r="D17" s="60" t="s">
        <v>10</v>
      </c>
      <c r="E17" s="60"/>
      <c r="F17" s="60"/>
      <c r="G17" s="62">
        <v>0</v>
      </c>
      <c r="H17" s="62">
        <v>0</v>
      </c>
      <c r="I17" s="60">
        <v>1</v>
      </c>
      <c r="J17" s="60" t="s">
        <v>34</v>
      </c>
      <c r="K17" s="62">
        <v>0</v>
      </c>
      <c r="L17" s="62">
        <f t="shared" si="1"/>
        <v>0</v>
      </c>
    </row>
    <row r="18" spans="1:12" s="63" customFormat="1" ht="13.5" customHeight="1">
      <c r="A18" s="60">
        <v>16</v>
      </c>
      <c r="B18" s="61" t="s">
        <v>226</v>
      </c>
      <c r="C18" s="62">
        <v>35547326</v>
      </c>
      <c r="D18" s="60" t="s">
        <v>242</v>
      </c>
      <c r="E18" s="60"/>
      <c r="F18" s="60"/>
      <c r="G18" s="62">
        <v>35547326</v>
      </c>
      <c r="H18" s="62">
        <v>107</v>
      </c>
      <c r="I18" s="60">
        <v>1</v>
      </c>
      <c r="J18" s="60" t="s">
        <v>34</v>
      </c>
      <c r="K18" s="62">
        <f t="shared" si="0"/>
        <v>0</v>
      </c>
      <c r="L18" s="62">
        <f t="shared" si="1"/>
        <v>0</v>
      </c>
    </row>
    <row r="19" spans="1:12" s="63" customFormat="1" ht="13.5" customHeight="1">
      <c r="A19" s="60">
        <v>17</v>
      </c>
      <c r="B19" s="61" t="s">
        <v>227</v>
      </c>
      <c r="C19" s="62">
        <v>8317996.7000000002</v>
      </c>
      <c r="D19" s="60" t="s">
        <v>237</v>
      </c>
      <c r="E19" s="60"/>
      <c r="F19" s="60"/>
      <c r="G19" s="62">
        <v>8203497.96</v>
      </c>
      <c r="H19" s="62">
        <v>12.18</v>
      </c>
      <c r="I19" s="60">
        <v>1</v>
      </c>
      <c r="J19" s="60" t="s">
        <v>34</v>
      </c>
      <c r="K19" s="62">
        <f t="shared" si="0"/>
        <v>114498.74000000022</v>
      </c>
      <c r="L19" s="62">
        <f t="shared" si="1"/>
        <v>1.3765182186234843</v>
      </c>
    </row>
    <row r="20" spans="1:12" s="63" customFormat="1" ht="13.5" customHeight="1">
      <c r="A20" s="60">
        <v>18</v>
      </c>
      <c r="B20" s="61" t="s">
        <v>228</v>
      </c>
      <c r="C20" s="62">
        <v>6047426</v>
      </c>
      <c r="D20" s="60" t="s">
        <v>246</v>
      </c>
      <c r="E20" s="60"/>
      <c r="F20" s="60"/>
      <c r="G20" s="62">
        <v>3844435.1</v>
      </c>
      <c r="H20" s="62">
        <v>952.30000000000007</v>
      </c>
      <c r="I20" s="60">
        <v>1</v>
      </c>
      <c r="J20" s="60" t="s">
        <v>35</v>
      </c>
      <c r="K20" s="62">
        <f t="shared" si="0"/>
        <v>2202990.9</v>
      </c>
      <c r="L20" s="62">
        <f t="shared" si="1"/>
        <v>36.428571428571431</v>
      </c>
    </row>
    <row r="21" spans="1:12" s="63" customFormat="1" ht="13.5" customHeight="1">
      <c r="A21" s="60">
        <v>19</v>
      </c>
      <c r="B21" s="61" t="s">
        <v>229</v>
      </c>
      <c r="C21" s="62">
        <v>718220.16</v>
      </c>
      <c r="D21" s="60" t="s">
        <v>10</v>
      </c>
      <c r="E21" s="60"/>
      <c r="F21" s="60"/>
      <c r="G21" s="62">
        <v>0</v>
      </c>
      <c r="H21" s="62">
        <v>0</v>
      </c>
      <c r="I21" s="60">
        <v>1</v>
      </c>
      <c r="J21" s="60" t="s">
        <v>34</v>
      </c>
      <c r="K21" s="62">
        <v>0</v>
      </c>
      <c r="L21" s="62">
        <f t="shared" si="1"/>
        <v>0</v>
      </c>
    </row>
    <row r="22" spans="1:12" s="63" customFormat="1" ht="13.5" customHeight="1">
      <c r="A22" s="60">
        <v>20</v>
      </c>
      <c r="B22" s="61" t="s">
        <v>230</v>
      </c>
      <c r="C22" s="62">
        <v>4122515.2600000002</v>
      </c>
      <c r="D22" s="60" t="s">
        <v>240</v>
      </c>
      <c r="E22" s="60"/>
      <c r="F22" s="60"/>
      <c r="G22" s="62">
        <v>3004545.02</v>
      </c>
      <c r="H22" s="62">
        <v>46.01</v>
      </c>
      <c r="I22" s="60">
        <v>1</v>
      </c>
      <c r="J22" s="60" t="s">
        <v>176</v>
      </c>
      <c r="K22" s="62">
        <f t="shared" si="0"/>
        <v>1117970.2400000002</v>
      </c>
      <c r="L22" s="62">
        <f t="shared" si="1"/>
        <v>27.118644067796616</v>
      </c>
    </row>
    <row r="23" spans="1:12" s="63" customFormat="1" ht="13.5" customHeight="1">
      <c r="A23" s="60">
        <v>21</v>
      </c>
      <c r="B23" s="61" t="s">
        <v>231</v>
      </c>
      <c r="C23" s="62">
        <v>14402550.959999999</v>
      </c>
      <c r="D23" s="60" t="s">
        <v>242</v>
      </c>
      <c r="E23" s="60"/>
      <c r="F23" s="60"/>
      <c r="G23" s="62">
        <v>12002125.800000001</v>
      </c>
      <c r="H23" s="62">
        <v>74.900000000000006</v>
      </c>
      <c r="I23" s="60">
        <v>1</v>
      </c>
      <c r="J23" s="60" t="s">
        <v>36</v>
      </c>
      <c r="K23" s="62">
        <f t="shared" si="0"/>
        <v>2400425.1599999983</v>
      </c>
      <c r="L23" s="62">
        <f t="shared" si="1"/>
        <v>16.666666666666654</v>
      </c>
    </row>
    <row r="24" spans="1:12" s="63" customFormat="1" ht="13.5" customHeight="1">
      <c r="A24" s="60">
        <v>22</v>
      </c>
      <c r="B24" s="61" t="s">
        <v>232</v>
      </c>
      <c r="C24" s="62">
        <v>4394880</v>
      </c>
      <c r="D24" s="60" t="s">
        <v>242</v>
      </c>
      <c r="E24" s="60">
        <v>4714</v>
      </c>
      <c r="F24" s="60">
        <v>4714</v>
      </c>
      <c r="G24" s="62">
        <v>1746650.88</v>
      </c>
      <c r="H24" s="62">
        <v>2.9807142857142854</v>
      </c>
      <c r="I24" s="60">
        <v>1</v>
      </c>
      <c r="J24" s="60" t="s">
        <v>177</v>
      </c>
      <c r="K24" s="62">
        <f t="shared" si="0"/>
        <v>2648229.12</v>
      </c>
      <c r="L24" s="62">
        <f t="shared" si="1"/>
        <v>60.25714285714286</v>
      </c>
    </row>
    <row r="25" spans="1:12" s="63" customFormat="1" ht="13.5" customHeight="1">
      <c r="A25" s="60">
        <v>23</v>
      </c>
      <c r="B25" s="61" t="s">
        <v>233</v>
      </c>
      <c r="C25" s="62">
        <v>21135306.239999998</v>
      </c>
      <c r="D25" s="60" t="s">
        <v>247</v>
      </c>
      <c r="E25" s="60">
        <v>172200</v>
      </c>
      <c r="F25" s="60">
        <v>1722</v>
      </c>
      <c r="G25" s="62">
        <v>21253076.16</v>
      </c>
      <c r="H25" s="62">
        <v>241.82</v>
      </c>
      <c r="I25" s="60">
        <v>1</v>
      </c>
      <c r="J25" s="60" t="s">
        <v>36</v>
      </c>
      <c r="K25" s="62">
        <f t="shared" si="0"/>
        <v>-117769.92000000179</v>
      </c>
      <c r="L25" s="62">
        <f t="shared" si="1"/>
        <v>-0.55721889554225734</v>
      </c>
    </row>
    <row r="26" spans="1:12" s="63" customFormat="1" ht="13.5" customHeight="1">
      <c r="A26" s="60">
        <v>24</v>
      </c>
      <c r="B26" s="61" t="s">
        <v>234</v>
      </c>
      <c r="C26" s="62">
        <v>883745.1</v>
      </c>
      <c r="D26" s="60" t="s">
        <v>248</v>
      </c>
      <c r="E26" s="60">
        <v>75423000</v>
      </c>
      <c r="F26" s="60">
        <v>75423</v>
      </c>
      <c r="G26" s="62">
        <v>883745.1</v>
      </c>
      <c r="H26" s="62">
        <v>20.329999999999998</v>
      </c>
      <c r="I26" s="60">
        <v>1</v>
      </c>
      <c r="J26" s="60" t="s">
        <v>36</v>
      </c>
      <c r="K26" s="62">
        <f t="shared" si="0"/>
        <v>0</v>
      </c>
      <c r="L26" s="62">
        <f t="shared" si="1"/>
        <v>0</v>
      </c>
    </row>
    <row r="27" spans="1:12" s="63" customFormat="1" ht="13.5" customHeight="1">
      <c r="A27" s="60">
        <v>25</v>
      </c>
      <c r="B27" s="61" t="s">
        <v>235</v>
      </c>
      <c r="C27" s="62">
        <v>11288160</v>
      </c>
      <c r="D27" s="60" t="s">
        <v>249</v>
      </c>
      <c r="E27" s="60">
        <v>125040</v>
      </c>
      <c r="F27" s="60">
        <v>4168</v>
      </c>
      <c r="G27" s="62">
        <v>11915280</v>
      </c>
      <c r="H27" s="62">
        <v>0.19</v>
      </c>
      <c r="I27" s="60">
        <v>1</v>
      </c>
      <c r="J27" s="60" t="s">
        <v>36</v>
      </c>
      <c r="K27" s="62">
        <f t="shared" si="0"/>
        <v>-627120</v>
      </c>
      <c r="L27" s="62">
        <f t="shared" si="1"/>
        <v>-5.5555555555555554</v>
      </c>
    </row>
    <row r="28" spans="1:12" ht="13.5" customHeight="1">
      <c r="A28" s="64">
        <v>26</v>
      </c>
      <c r="B28" s="65" t="s">
        <v>250</v>
      </c>
      <c r="C28" s="66">
        <v>3577556</v>
      </c>
      <c r="D28" s="64" t="s">
        <v>10</v>
      </c>
      <c r="E28" s="64">
        <v>312272</v>
      </c>
      <c r="F28" s="64">
        <v>10409.066666666668</v>
      </c>
      <c r="G28" s="66"/>
      <c r="H28" s="66"/>
      <c r="I28" s="64">
        <v>1</v>
      </c>
      <c r="J28" s="64"/>
      <c r="K28" s="62">
        <v>0</v>
      </c>
      <c r="L28" s="62">
        <f t="shared" ref="L28:L51" si="2">(K28*100)/C28</f>
        <v>0</v>
      </c>
    </row>
    <row r="29" spans="1:12" ht="13.5" customHeight="1">
      <c r="A29" s="64">
        <v>27</v>
      </c>
      <c r="B29" s="65" t="s">
        <v>251</v>
      </c>
      <c r="C29" s="66">
        <v>1513515</v>
      </c>
      <c r="D29" s="64" t="s">
        <v>10</v>
      </c>
      <c r="E29" s="64">
        <v>10152</v>
      </c>
      <c r="F29" s="64">
        <v>10152</v>
      </c>
      <c r="G29" s="66"/>
      <c r="H29" s="66"/>
      <c r="I29" s="64">
        <v>1</v>
      </c>
      <c r="J29" s="64"/>
      <c r="K29" s="62">
        <v>0</v>
      </c>
      <c r="L29" s="62">
        <f t="shared" si="2"/>
        <v>0</v>
      </c>
    </row>
    <row r="30" spans="1:12" ht="13.5" customHeight="1">
      <c r="A30" s="64">
        <v>28</v>
      </c>
      <c r="B30" s="65" t="s">
        <v>252</v>
      </c>
      <c r="C30" s="66">
        <v>2644554</v>
      </c>
      <c r="D30" s="68" t="s">
        <v>273</v>
      </c>
      <c r="E30" s="64">
        <v>51627</v>
      </c>
      <c r="F30" s="64">
        <v>51627</v>
      </c>
      <c r="G30" s="69">
        <v>2643045.52</v>
      </c>
      <c r="H30" s="69">
        <v>560.67999999999995</v>
      </c>
      <c r="I30" s="64">
        <v>1</v>
      </c>
      <c r="J30" s="64"/>
      <c r="K30" s="62">
        <f t="shared" ref="K30:K51" si="3">C30-G30</f>
        <v>1508.4799999999814</v>
      </c>
      <c r="L30" s="62">
        <f t="shared" si="2"/>
        <v>5.7040998217468102E-2</v>
      </c>
    </row>
    <row r="31" spans="1:12" ht="13.5" customHeight="1">
      <c r="A31" s="64">
        <v>29</v>
      </c>
      <c r="B31" s="65" t="s">
        <v>253</v>
      </c>
      <c r="C31" s="66">
        <v>1818432</v>
      </c>
      <c r="D31" s="68" t="s">
        <v>274</v>
      </c>
      <c r="E31" s="64">
        <v>112928500</v>
      </c>
      <c r="F31" s="64">
        <v>225857</v>
      </c>
      <c r="G31" s="69">
        <v>1191624</v>
      </c>
      <c r="H31" s="66">
        <v>6.92</v>
      </c>
      <c r="I31" s="64">
        <v>1</v>
      </c>
      <c r="J31" s="64"/>
      <c r="K31" s="62">
        <f t="shared" si="3"/>
        <v>626808</v>
      </c>
      <c r="L31" s="62">
        <f t="shared" si="2"/>
        <v>34.469696969696969</v>
      </c>
    </row>
    <row r="32" spans="1:12" ht="13.5" customHeight="1">
      <c r="A32" s="64">
        <v>30</v>
      </c>
      <c r="B32" s="65" t="s">
        <v>254</v>
      </c>
      <c r="C32" s="66">
        <v>19609980</v>
      </c>
      <c r="D32" s="68" t="s">
        <v>274</v>
      </c>
      <c r="E32" s="64">
        <v>451680</v>
      </c>
      <c r="F32" s="64">
        <v>7528</v>
      </c>
      <c r="G32" s="69">
        <v>16593060</v>
      </c>
      <c r="H32" s="66">
        <v>0.22</v>
      </c>
      <c r="I32" s="64">
        <v>1</v>
      </c>
      <c r="J32" s="64"/>
      <c r="K32" s="62">
        <f t="shared" si="3"/>
        <v>3016920</v>
      </c>
      <c r="L32" s="62">
        <f t="shared" si="2"/>
        <v>15.384615384615385</v>
      </c>
    </row>
    <row r="33" spans="1:12" ht="13.5" customHeight="1">
      <c r="A33" s="64">
        <v>31</v>
      </c>
      <c r="B33" s="65" t="s">
        <v>255</v>
      </c>
      <c r="C33" s="66">
        <v>1312920</v>
      </c>
      <c r="D33" s="68" t="s">
        <v>275</v>
      </c>
      <c r="E33" s="64">
        <v>102710</v>
      </c>
      <c r="F33" s="64">
        <v>10271</v>
      </c>
      <c r="G33" s="69">
        <v>668964</v>
      </c>
      <c r="H33" s="66">
        <v>5.35</v>
      </c>
      <c r="I33" s="64">
        <v>1</v>
      </c>
      <c r="J33" s="64"/>
      <c r="K33" s="62">
        <f t="shared" si="3"/>
        <v>643956</v>
      </c>
      <c r="L33" s="62">
        <f t="shared" si="2"/>
        <v>49.047619047619051</v>
      </c>
    </row>
    <row r="34" spans="1:12" ht="13.5" customHeight="1">
      <c r="A34" s="64">
        <v>32</v>
      </c>
      <c r="B34" s="65" t="s">
        <v>256</v>
      </c>
      <c r="C34" s="66">
        <v>3281644.1428571427</v>
      </c>
      <c r="D34" s="68" t="s">
        <v>276</v>
      </c>
      <c r="E34" s="64">
        <v>253</v>
      </c>
      <c r="F34" s="64">
        <v>253</v>
      </c>
      <c r="G34" s="69">
        <v>1336524.1599999999</v>
      </c>
      <c r="H34" s="66">
        <v>4.28</v>
      </c>
      <c r="I34" s="64">
        <v>1</v>
      </c>
      <c r="J34" s="64"/>
      <c r="K34" s="62">
        <f t="shared" si="3"/>
        <v>1945119.9828571428</v>
      </c>
      <c r="L34" s="62">
        <f t="shared" si="2"/>
        <v>59.272727272727273</v>
      </c>
    </row>
    <row r="35" spans="1:12" ht="13.5" customHeight="1">
      <c r="A35" s="64">
        <v>33</v>
      </c>
      <c r="B35" s="65" t="s">
        <v>257</v>
      </c>
      <c r="C35" s="66">
        <v>4279880.16</v>
      </c>
      <c r="D35" s="68" t="s">
        <v>277</v>
      </c>
      <c r="E35" s="64">
        <v>22332</v>
      </c>
      <c r="F35" s="64">
        <v>22332</v>
      </c>
      <c r="G35" s="69">
        <v>3856237.2</v>
      </c>
      <c r="H35" s="66">
        <v>379.85</v>
      </c>
      <c r="I35" s="64">
        <v>1</v>
      </c>
      <c r="J35" s="64"/>
      <c r="K35" s="62">
        <f t="shared" si="3"/>
        <v>423642.95999999996</v>
      </c>
      <c r="L35" s="62">
        <f t="shared" si="2"/>
        <v>9.8984771573604053</v>
      </c>
    </row>
    <row r="36" spans="1:12" ht="13.5" customHeight="1">
      <c r="A36" s="64">
        <v>34</v>
      </c>
      <c r="B36" s="65" t="s">
        <v>258</v>
      </c>
      <c r="C36" s="66">
        <v>25858367.93</v>
      </c>
      <c r="D36" s="68" t="s">
        <v>278</v>
      </c>
      <c r="E36" s="64">
        <v>4904</v>
      </c>
      <c r="F36" s="64">
        <v>4904</v>
      </c>
      <c r="G36" s="69">
        <v>18746131</v>
      </c>
      <c r="H36" s="66">
        <v>0.16600000000000001</v>
      </c>
      <c r="I36" s="64">
        <v>1</v>
      </c>
      <c r="J36" s="64"/>
      <c r="K36" s="62">
        <f t="shared" si="3"/>
        <v>7112236.9299999997</v>
      </c>
      <c r="L36" s="62">
        <f t="shared" si="2"/>
        <v>27.504585553323434</v>
      </c>
    </row>
    <row r="37" spans="1:12" ht="13.5" customHeight="1">
      <c r="A37" s="64">
        <v>35</v>
      </c>
      <c r="B37" s="65" t="s">
        <v>259</v>
      </c>
      <c r="C37" s="66">
        <v>5275185.5999999996</v>
      </c>
      <c r="D37" s="68" t="s">
        <v>279</v>
      </c>
      <c r="E37" s="64">
        <v>154712</v>
      </c>
      <c r="F37" s="64">
        <v>154712</v>
      </c>
      <c r="G37" s="69">
        <v>3635934</v>
      </c>
      <c r="H37" s="66">
        <v>35.4</v>
      </c>
      <c r="I37" s="64">
        <v>1</v>
      </c>
      <c r="J37" s="64"/>
      <c r="K37" s="62">
        <f t="shared" si="3"/>
        <v>1639251.5999999996</v>
      </c>
      <c r="L37" s="62">
        <f t="shared" si="2"/>
        <v>31.074766355140184</v>
      </c>
    </row>
    <row r="38" spans="1:12" ht="13.5" customHeight="1">
      <c r="A38" s="64">
        <v>36</v>
      </c>
      <c r="B38" s="65" t="s">
        <v>260</v>
      </c>
      <c r="C38" s="66">
        <v>1321874.4000000001</v>
      </c>
      <c r="D38" s="68" t="s">
        <v>277</v>
      </c>
      <c r="E38" s="64">
        <v>45720</v>
      </c>
      <c r="F38" s="64">
        <v>508</v>
      </c>
      <c r="G38" s="69">
        <v>961291.21</v>
      </c>
      <c r="H38" s="66">
        <v>3799.5699999999997</v>
      </c>
      <c r="I38" s="64">
        <v>1</v>
      </c>
      <c r="J38" s="64"/>
      <c r="K38" s="62">
        <f t="shared" si="3"/>
        <v>360583.19000000018</v>
      </c>
      <c r="L38" s="62">
        <f t="shared" si="2"/>
        <v>27.278173327208705</v>
      </c>
    </row>
    <row r="39" spans="1:12" ht="13.5" customHeight="1">
      <c r="A39" s="64">
        <v>37</v>
      </c>
      <c r="B39" s="65" t="s">
        <v>261</v>
      </c>
      <c r="C39" s="66">
        <v>8243857.7999999998</v>
      </c>
      <c r="D39" s="68" t="s">
        <v>273</v>
      </c>
      <c r="E39" s="64">
        <v>123590</v>
      </c>
      <c r="F39" s="64">
        <v>12359</v>
      </c>
      <c r="G39" s="69">
        <v>7765953</v>
      </c>
      <c r="H39" s="66">
        <v>347.75</v>
      </c>
      <c r="I39" s="64">
        <v>1</v>
      </c>
      <c r="J39" s="64"/>
      <c r="K39" s="62">
        <f t="shared" si="3"/>
        <v>477904.79999999981</v>
      </c>
      <c r="L39" s="62">
        <f t="shared" si="2"/>
        <v>5.7971014492753605</v>
      </c>
    </row>
    <row r="40" spans="1:12" ht="13.5" customHeight="1">
      <c r="A40" s="64">
        <v>38</v>
      </c>
      <c r="B40" s="65" t="s">
        <v>262</v>
      </c>
      <c r="C40" s="66">
        <v>3830514.4</v>
      </c>
      <c r="D40" s="68" t="s">
        <v>273</v>
      </c>
      <c r="E40" s="64">
        <v>210253</v>
      </c>
      <c r="F40" s="64">
        <v>21025.3</v>
      </c>
      <c r="G40" s="69">
        <v>3620623.2</v>
      </c>
      <c r="H40" s="66">
        <v>738.30000000000007</v>
      </c>
      <c r="I40" s="64">
        <v>1</v>
      </c>
      <c r="J40" s="64"/>
      <c r="K40" s="62">
        <f t="shared" si="3"/>
        <v>209891.19999999972</v>
      </c>
      <c r="L40" s="62">
        <f t="shared" si="2"/>
        <v>5.4794520547945131</v>
      </c>
    </row>
    <row r="41" spans="1:12" ht="13.5" customHeight="1">
      <c r="A41" s="64">
        <v>39</v>
      </c>
      <c r="B41" s="65" t="s">
        <v>263</v>
      </c>
      <c r="C41" s="66">
        <v>6652616</v>
      </c>
      <c r="D41" s="68" t="s">
        <v>280</v>
      </c>
      <c r="E41" s="64">
        <v>480390</v>
      </c>
      <c r="F41" s="64">
        <v>16013</v>
      </c>
      <c r="G41" s="69">
        <v>6227158</v>
      </c>
      <c r="H41" s="66">
        <v>40.25</v>
      </c>
      <c r="I41" s="64">
        <v>1</v>
      </c>
      <c r="J41" s="64"/>
      <c r="K41" s="62">
        <f t="shared" si="3"/>
        <v>425458</v>
      </c>
      <c r="L41" s="62">
        <f t="shared" si="2"/>
        <v>6.3953488372093021</v>
      </c>
    </row>
    <row r="42" spans="1:12" ht="13.5" customHeight="1">
      <c r="A42" s="64">
        <v>40</v>
      </c>
      <c r="B42" s="65" t="s">
        <v>264</v>
      </c>
      <c r="C42" s="66">
        <v>3370072</v>
      </c>
      <c r="D42" s="68" t="s">
        <v>277</v>
      </c>
      <c r="E42" s="64"/>
      <c r="F42" s="64"/>
      <c r="G42" s="69">
        <v>3370072</v>
      </c>
      <c r="H42" s="66">
        <v>73.711111111111109</v>
      </c>
      <c r="I42" s="64">
        <v>1</v>
      </c>
      <c r="J42" s="64"/>
      <c r="K42" s="62">
        <f t="shared" si="3"/>
        <v>0</v>
      </c>
      <c r="L42" s="62">
        <f t="shared" si="2"/>
        <v>0</v>
      </c>
    </row>
    <row r="43" spans="1:12" ht="13.5" customHeight="1">
      <c r="A43" s="64">
        <v>41</v>
      </c>
      <c r="B43" s="65" t="s">
        <v>265</v>
      </c>
      <c r="C43" s="66">
        <v>3027750.0000000005</v>
      </c>
      <c r="D43" s="68" t="s">
        <v>10</v>
      </c>
      <c r="E43" s="64"/>
      <c r="F43" s="64"/>
      <c r="G43" s="69"/>
      <c r="H43" s="66"/>
      <c r="I43" s="64">
        <v>1</v>
      </c>
      <c r="J43" s="64"/>
      <c r="K43" s="62">
        <v>0</v>
      </c>
      <c r="L43" s="62">
        <f t="shared" si="2"/>
        <v>0</v>
      </c>
    </row>
    <row r="44" spans="1:12" ht="13.5" customHeight="1">
      <c r="A44" s="64">
        <v>42</v>
      </c>
      <c r="B44" s="65" t="s">
        <v>266</v>
      </c>
      <c r="C44" s="66">
        <v>4195800</v>
      </c>
      <c r="D44" s="64" t="s">
        <v>10</v>
      </c>
      <c r="E44" s="64"/>
      <c r="F44" s="64"/>
      <c r="G44" s="66"/>
      <c r="H44" s="66"/>
      <c r="I44" s="64">
        <v>1</v>
      </c>
      <c r="J44" s="64"/>
      <c r="K44" s="62">
        <v>0</v>
      </c>
      <c r="L44" s="62">
        <f t="shared" si="2"/>
        <v>0</v>
      </c>
    </row>
    <row r="45" spans="1:12" ht="13.5" customHeight="1">
      <c r="A45" s="64">
        <v>43</v>
      </c>
      <c r="B45" s="65" t="s">
        <v>267</v>
      </c>
      <c r="C45" s="66">
        <v>4202060</v>
      </c>
      <c r="D45" s="68" t="s">
        <v>281</v>
      </c>
      <c r="E45" s="64"/>
      <c r="F45" s="64"/>
      <c r="G45" s="69">
        <v>3027955</v>
      </c>
      <c r="H45" s="66">
        <v>24.5</v>
      </c>
      <c r="I45" s="64">
        <v>1</v>
      </c>
      <c r="J45" s="64"/>
      <c r="K45" s="62">
        <f t="shared" si="3"/>
        <v>1174105</v>
      </c>
      <c r="L45" s="62">
        <f t="shared" si="2"/>
        <v>27.941176470588236</v>
      </c>
    </row>
    <row r="46" spans="1:12" ht="13.5" customHeight="1">
      <c r="A46" s="64">
        <v>44</v>
      </c>
      <c r="B46" s="65" t="s">
        <v>268</v>
      </c>
      <c r="C46" s="66">
        <v>2160972</v>
      </c>
      <c r="D46" s="64" t="s">
        <v>10</v>
      </c>
      <c r="E46" s="64"/>
      <c r="F46" s="64"/>
      <c r="G46" s="66"/>
      <c r="H46" s="66"/>
      <c r="I46" s="64">
        <v>1</v>
      </c>
      <c r="J46" s="64"/>
      <c r="K46" s="62">
        <v>0</v>
      </c>
      <c r="L46" s="62">
        <f t="shared" si="2"/>
        <v>0</v>
      </c>
    </row>
    <row r="47" spans="1:12" ht="13.5" customHeight="1">
      <c r="A47" s="64">
        <v>45</v>
      </c>
      <c r="B47" s="65" t="s">
        <v>196</v>
      </c>
      <c r="C47" s="66">
        <v>24140268.93</v>
      </c>
      <c r="D47" s="68" t="s">
        <v>277</v>
      </c>
      <c r="E47" s="64"/>
      <c r="F47" s="64"/>
      <c r="G47" s="69">
        <v>23864064.48</v>
      </c>
      <c r="H47" s="66">
        <v>462.24</v>
      </c>
      <c r="I47" s="64">
        <v>1</v>
      </c>
      <c r="J47" s="64"/>
      <c r="K47" s="62">
        <f t="shared" si="3"/>
        <v>276204.44999999925</v>
      </c>
      <c r="L47" s="62">
        <f t="shared" si="2"/>
        <v>1.1441647597253974</v>
      </c>
    </row>
    <row r="48" spans="1:12" ht="13.5" customHeight="1">
      <c r="A48" s="64">
        <v>46</v>
      </c>
      <c r="B48" s="65" t="s">
        <v>269</v>
      </c>
      <c r="C48" s="66">
        <v>6730032</v>
      </c>
      <c r="D48" s="68" t="s">
        <v>273</v>
      </c>
      <c r="E48" s="64"/>
      <c r="F48" s="64"/>
      <c r="G48" s="69">
        <v>6685616.7999999998</v>
      </c>
      <c r="H48" s="66">
        <v>14.801666666666666</v>
      </c>
      <c r="I48" s="64">
        <v>1</v>
      </c>
      <c r="J48" s="64"/>
      <c r="K48" s="62">
        <f t="shared" si="3"/>
        <v>44415.200000000186</v>
      </c>
      <c r="L48" s="62">
        <f t="shared" si="2"/>
        <v>0.65995525727069626</v>
      </c>
    </row>
    <row r="49" spans="1:12" ht="13.5" customHeight="1">
      <c r="A49" s="64">
        <v>47</v>
      </c>
      <c r="B49" s="65" t="s">
        <v>270</v>
      </c>
      <c r="C49" s="66">
        <v>8006500.0000000009</v>
      </c>
      <c r="D49" s="68" t="s">
        <v>277</v>
      </c>
      <c r="E49" s="64"/>
      <c r="F49" s="64"/>
      <c r="G49" s="69">
        <v>8001535.9699999997</v>
      </c>
      <c r="H49" s="66">
        <v>16.656333333333333</v>
      </c>
      <c r="I49" s="64">
        <v>1</v>
      </c>
      <c r="J49" s="64"/>
      <c r="K49" s="62">
        <f t="shared" si="3"/>
        <v>4964.0300000011921</v>
      </c>
      <c r="L49" s="62">
        <f t="shared" si="2"/>
        <v>6.2000000000014883E-2</v>
      </c>
    </row>
    <row r="50" spans="1:12" ht="13.5" customHeight="1">
      <c r="A50" s="64">
        <v>48</v>
      </c>
      <c r="B50" s="65" t="s">
        <v>271</v>
      </c>
      <c r="C50" s="66">
        <v>6957160.9720000001</v>
      </c>
      <c r="D50" s="64" t="s">
        <v>10</v>
      </c>
      <c r="E50" s="64"/>
      <c r="F50" s="64"/>
      <c r="G50" s="66"/>
      <c r="H50" s="66"/>
      <c r="I50" s="64">
        <v>1</v>
      </c>
      <c r="J50" s="64"/>
      <c r="K50" s="62"/>
      <c r="L50" s="62">
        <f t="shared" si="2"/>
        <v>0</v>
      </c>
    </row>
    <row r="51" spans="1:12" ht="13.5" customHeight="1">
      <c r="A51" s="64">
        <v>49</v>
      </c>
      <c r="B51" s="65" t="s">
        <v>272</v>
      </c>
      <c r="C51" s="66">
        <v>449941.42000000004</v>
      </c>
      <c r="D51" s="68" t="s">
        <v>282</v>
      </c>
      <c r="E51" s="64"/>
      <c r="F51" s="64"/>
      <c r="G51" s="69">
        <v>449941.42</v>
      </c>
      <c r="H51" s="66">
        <v>2.14</v>
      </c>
      <c r="I51" s="64">
        <v>1</v>
      </c>
      <c r="J51" s="64"/>
      <c r="K51" s="62">
        <f t="shared" si="3"/>
        <v>0</v>
      </c>
      <c r="L51" s="62">
        <f t="shared" si="2"/>
        <v>0</v>
      </c>
    </row>
    <row r="52" spans="1:12" ht="13.5" customHeight="1">
      <c r="B52" s="70" t="s">
        <v>285</v>
      </c>
      <c r="C52" s="71">
        <f>SUM(C3:C51)</f>
        <v>309541260.22085714</v>
      </c>
    </row>
    <row r="53" spans="1:12" ht="13.5" customHeight="1">
      <c r="B53" s="72" t="s">
        <v>286</v>
      </c>
      <c r="C53" s="73">
        <v>28239438.761999998</v>
      </c>
    </row>
    <row r="54" spans="1:12" ht="13.5" customHeight="1">
      <c r="B54" s="74" t="s">
        <v>284</v>
      </c>
      <c r="C54" s="75">
        <f>C52-C53</f>
        <v>281301821.45885712</v>
      </c>
      <c r="D54" s="76"/>
      <c r="E54" s="76"/>
      <c r="F54" s="76"/>
      <c r="G54" s="75">
        <f>SUM(G3:G51)</f>
        <v>245410385.07999992</v>
      </c>
      <c r="H54" s="75"/>
      <c r="I54" s="76"/>
      <c r="J54" s="76"/>
      <c r="K54" s="75">
        <f>SUM(K3:K51)</f>
        <v>35891436.378857151</v>
      </c>
      <c r="L54" s="75">
        <f>(K54*100)/C54</f>
        <v>12.759048694644372</v>
      </c>
    </row>
  </sheetData>
  <pageMargins left="0.15748031496062992" right="0.15748031496062992" top="0.39370078740157483" bottom="0.35433070866141736" header="0.31496062992125984" footer="0.31496062992125984"/>
  <pageSetup paperSize="9" scale="8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6495B-5BB7-4903-88DA-53BD8610A36F}">
  <dimension ref="A1:L10"/>
  <sheetViews>
    <sheetView workbookViewId="0">
      <selection activeCell="D20" sqref="D20"/>
    </sheetView>
  </sheetViews>
  <sheetFormatPr defaultRowHeight="15"/>
  <cols>
    <col min="1" max="1" width="4.7109375" style="43" customWidth="1"/>
    <col min="2" max="2" width="60" style="43" customWidth="1"/>
    <col min="3" max="3" width="21.28515625" style="51" bestFit="1" customWidth="1"/>
    <col min="4" max="4" width="19.5703125" style="51" bestFit="1" customWidth="1"/>
    <col min="5" max="5" width="9.140625" style="43"/>
    <col min="6" max="6" width="33.7109375" style="43" customWidth="1"/>
    <col min="7" max="7" width="21.28515625" style="51" bestFit="1" customWidth="1"/>
    <col min="8" max="8" width="9.28515625" style="51" bestFit="1" customWidth="1"/>
    <col min="9" max="9" width="9.28515625" style="43" bestFit="1" customWidth="1"/>
    <col min="10" max="10" width="9.140625" style="43"/>
    <col min="11" max="11" width="21.28515625" style="51" bestFit="1" customWidth="1"/>
    <col min="12" max="12" width="14.140625" style="51" customWidth="1"/>
    <col min="13" max="16384" width="9.140625" style="43"/>
  </cols>
  <sheetData>
    <row r="1" spans="1:12">
      <c r="A1" s="41" t="s">
        <v>0</v>
      </c>
      <c r="B1" s="41" t="s">
        <v>11</v>
      </c>
      <c r="C1" s="42" t="s">
        <v>12</v>
      </c>
      <c r="D1" s="42" t="s">
        <v>180</v>
      </c>
      <c r="E1" s="41" t="s">
        <v>18</v>
      </c>
      <c r="F1" s="41" t="s">
        <v>44</v>
      </c>
      <c r="G1" s="42" t="s">
        <v>13</v>
      </c>
      <c r="H1" s="42" t="s">
        <v>9</v>
      </c>
      <c r="I1" s="41" t="s">
        <v>17</v>
      </c>
      <c r="J1" s="41" t="s">
        <v>18</v>
      </c>
      <c r="K1" s="42" t="s">
        <v>43</v>
      </c>
      <c r="L1" s="42" t="s">
        <v>15</v>
      </c>
    </row>
    <row r="2" spans="1:12">
      <c r="A2" s="41"/>
      <c r="B2" s="41"/>
      <c r="C2" s="42"/>
      <c r="D2" s="42" t="s">
        <v>181</v>
      </c>
      <c r="E2" s="41" t="s">
        <v>182</v>
      </c>
      <c r="F2" s="41" t="s">
        <v>45</v>
      </c>
      <c r="G2" s="42"/>
      <c r="H2" s="42"/>
      <c r="I2" s="41"/>
      <c r="J2" s="41"/>
      <c r="K2" s="42" t="s">
        <v>1</v>
      </c>
      <c r="L2" s="42" t="s">
        <v>183</v>
      </c>
    </row>
    <row r="3" spans="1:12">
      <c r="A3" s="44">
        <v>1</v>
      </c>
      <c r="B3" s="44" t="s">
        <v>164</v>
      </c>
      <c r="C3" s="45">
        <v>14352281</v>
      </c>
      <c r="D3" s="45">
        <v>486518</v>
      </c>
      <c r="E3" s="44" t="s">
        <v>184</v>
      </c>
      <c r="F3" s="44" t="s">
        <v>46</v>
      </c>
      <c r="G3" s="45">
        <v>9973619</v>
      </c>
      <c r="H3" s="45">
        <v>20.5</v>
      </c>
      <c r="I3" s="44">
        <v>1</v>
      </c>
      <c r="J3" s="44" t="s">
        <v>184</v>
      </c>
      <c r="K3" s="45">
        <v>4378662</v>
      </c>
      <c r="L3" s="45">
        <v>30.508474576271187</v>
      </c>
    </row>
    <row r="4" spans="1:12">
      <c r="A4" s="44">
        <v>2</v>
      </c>
      <c r="B4" s="44" t="s">
        <v>165</v>
      </c>
      <c r="C4" s="45">
        <v>9081481.5999999996</v>
      </c>
      <c r="D4" s="45">
        <v>653344</v>
      </c>
      <c r="E4" s="44" t="s">
        <v>184</v>
      </c>
      <c r="F4" s="44" t="s">
        <v>46</v>
      </c>
      <c r="G4" s="45">
        <v>6206768</v>
      </c>
      <c r="H4" s="45">
        <v>9.5</v>
      </c>
      <c r="I4" s="44">
        <v>1</v>
      </c>
      <c r="J4" s="44" t="s">
        <v>184</v>
      </c>
      <c r="K4" s="45">
        <v>2874713.5999999996</v>
      </c>
      <c r="L4" s="45">
        <v>31.654676258992801</v>
      </c>
    </row>
    <row r="5" spans="1:12">
      <c r="A5" s="44">
        <v>3</v>
      </c>
      <c r="B5" s="44" t="s">
        <v>162</v>
      </c>
      <c r="C5" s="45">
        <v>17954433</v>
      </c>
      <c r="D5" s="45">
        <v>664979</v>
      </c>
      <c r="E5" s="44" t="s">
        <v>185</v>
      </c>
      <c r="F5" s="44" t="s">
        <v>46</v>
      </c>
      <c r="G5" s="45">
        <v>13299580</v>
      </c>
      <c r="H5" s="45">
        <v>20</v>
      </c>
      <c r="I5" s="44">
        <v>1</v>
      </c>
      <c r="J5" s="44" t="s">
        <v>185</v>
      </c>
      <c r="K5" s="45">
        <v>4654853</v>
      </c>
      <c r="L5" s="45">
        <v>25.925925925925927</v>
      </c>
    </row>
    <row r="6" spans="1:12">
      <c r="A6" s="44">
        <v>4</v>
      </c>
      <c r="B6" s="44" t="s">
        <v>160</v>
      </c>
      <c r="C6" s="45">
        <v>44890061.200000003</v>
      </c>
      <c r="D6" s="45">
        <v>1532084</v>
      </c>
      <c r="E6" s="44" t="s">
        <v>184</v>
      </c>
      <c r="F6" s="44" t="s">
        <v>46</v>
      </c>
      <c r="G6" s="45">
        <v>30641680</v>
      </c>
      <c r="H6" s="45">
        <v>20</v>
      </c>
      <c r="I6" s="44">
        <v>1</v>
      </c>
      <c r="J6" s="44" t="s">
        <v>184</v>
      </c>
      <c r="K6" s="45">
        <v>14248381.200000003</v>
      </c>
      <c r="L6" s="45">
        <v>31.740614334470994</v>
      </c>
    </row>
    <row r="7" spans="1:12">
      <c r="A7" s="44">
        <v>5</v>
      </c>
      <c r="B7" s="44" t="s">
        <v>161</v>
      </c>
      <c r="C7" s="45">
        <v>30001105.600000001</v>
      </c>
      <c r="D7" s="45">
        <v>2419444</v>
      </c>
      <c r="E7" s="44" t="s">
        <v>184</v>
      </c>
      <c r="F7" s="44" t="s">
        <v>46</v>
      </c>
      <c r="G7" s="45">
        <v>21774996</v>
      </c>
      <c r="H7" s="45">
        <v>9</v>
      </c>
      <c r="I7" s="44">
        <v>1</v>
      </c>
      <c r="J7" s="44" t="s">
        <v>184</v>
      </c>
      <c r="K7" s="45">
        <v>8226109.6000000015</v>
      </c>
      <c r="L7" s="45">
        <v>27.41935483870968</v>
      </c>
    </row>
    <row r="8" spans="1:12">
      <c r="A8" s="44">
        <v>6</v>
      </c>
      <c r="B8" s="44" t="s">
        <v>168</v>
      </c>
      <c r="C8" s="45">
        <v>4343004</v>
      </c>
      <c r="D8" s="45">
        <v>160852</v>
      </c>
      <c r="E8" s="44" t="s">
        <v>185</v>
      </c>
      <c r="F8" s="44" t="s">
        <v>46</v>
      </c>
      <c r="G8" s="45">
        <v>3217040</v>
      </c>
      <c r="H8" s="45">
        <v>20</v>
      </c>
      <c r="I8" s="44">
        <v>1</v>
      </c>
      <c r="J8" s="44" t="s">
        <v>185</v>
      </c>
      <c r="K8" s="45">
        <v>1125964</v>
      </c>
      <c r="L8" s="45">
        <v>25.925925925925927</v>
      </c>
    </row>
    <row r="9" spans="1:12">
      <c r="A9" s="44">
        <v>7</v>
      </c>
      <c r="B9" s="44" t="s">
        <v>167</v>
      </c>
      <c r="C9" s="45">
        <v>7583094.25</v>
      </c>
      <c r="D9" s="45">
        <v>572309</v>
      </c>
      <c r="E9" s="44" t="s">
        <v>184</v>
      </c>
      <c r="F9" s="44" t="s">
        <v>46</v>
      </c>
      <c r="G9" s="45">
        <v>5150781</v>
      </c>
      <c r="H9" s="45">
        <v>9</v>
      </c>
      <c r="I9" s="44">
        <v>1</v>
      </c>
      <c r="J9" s="44" t="s">
        <v>184</v>
      </c>
      <c r="K9" s="45">
        <v>2432313.25</v>
      </c>
      <c r="L9" s="45">
        <v>32.075471698113205</v>
      </c>
    </row>
    <row r="10" spans="1:12">
      <c r="B10" s="136" t="s">
        <v>97</v>
      </c>
      <c r="C10" s="137">
        <f>SUM(C3:C9)</f>
        <v>128205460.65000001</v>
      </c>
      <c r="D10" s="137"/>
      <c r="E10" s="136"/>
      <c r="F10" s="136"/>
      <c r="G10" s="137">
        <f>SUM(G3:G9)</f>
        <v>90264464</v>
      </c>
      <c r="H10" s="137"/>
      <c r="I10" s="136"/>
      <c r="J10" s="136"/>
      <c r="K10" s="137">
        <f>SUM(K3:K9)</f>
        <v>37940996.650000006</v>
      </c>
      <c r="L10" s="137">
        <f>(K10*100)/C10</f>
        <v>29.59390064794405</v>
      </c>
    </row>
  </sheetData>
  <pageMargins left="0.70866141732283472" right="0.16" top="0.74803149606299213" bottom="0.74803149606299213" header="0.31496062992125984" footer="0.31496062992125984"/>
  <pageSetup paperSize="9" scale="9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C7DE9-DACA-4830-9D97-426222F103E2}">
  <dimension ref="A1:K19"/>
  <sheetViews>
    <sheetView workbookViewId="0">
      <pane ySplit="2" topLeftCell="A3" activePane="bottomLeft" state="frozen"/>
      <selection pane="bottomLeft" activeCell="C25" sqref="C25"/>
    </sheetView>
  </sheetViews>
  <sheetFormatPr defaultRowHeight="15"/>
  <cols>
    <col min="1" max="1" width="4.7109375" style="43" customWidth="1"/>
    <col min="2" max="2" width="34" style="43" customWidth="1"/>
    <col min="3" max="3" width="21.140625" style="51" customWidth="1"/>
    <col min="4" max="5" width="14.28515625" style="43" customWidth="1"/>
    <col min="6" max="6" width="28.140625" style="43" customWidth="1"/>
    <col min="7" max="7" width="21.140625" style="51" customWidth="1"/>
    <col min="8" max="9" width="14.28515625" style="43" customWidth="1"/>
    <col min="10" max="10" width="22" style="43" customWidth="1"/>
    <col min="11" max="11" width="14.28515625" style="51" customWidth="1"/>
    <col min="12" max="16384" width="9.140625" style="43"/>
  </cols>
  <sheetData>
    <row r="1" spans="1:11">
      <c r="A1" s="41" t="s">
        <v>0</v>
      </c>
      <c r="B1" s="41" t="s">
        <v>11</v>
      </c>
      <c r="C1" s="42" t="s">
        <v>12</v>
      </c>
      <c r="D1" s="41" t="s">
        <v>180</v>
      </c>
      <c r="E1" s="41" t="s">
        <v>18</v>
      </c>
      <c r="F1" s="41" t="s">
        <v>44</v>
      </c>
      <c r="G1" s="42" t="s">
        <v>13</v>
      </c>
      <c r="H1" s="41" t="s">
        <v>9</v>
      </c>
      <c r="I1" s="41" t="s">
        <v>17</v>
      </c>
      <c r="J1" s="41" t="s">
        <v>43</v>
      </c>
      <c r="K1" s="42" t="s">
        <v>15</v>
      </c>
    </row>
    <row r="2" spans="1:11">
      <c r="A2" s="41"/>
      <c r="B2" s="41"/>
      <c r="C2" s="42"/>
      <c r="D2" s="41" t="s">
        <v>181</v>
      </c>
      <c r="E2" s="41" t="s">
        <v>182</v>
      </c>
      <c r="F2" s="41" t="s">
        <v>45</v>
      </c>
      <c r="G2" s="42"/>
      <c r="H2" s="41"/>
      <c r="I2" s="41"/>
      <c r="J2" s="41" t="s">
        <v>1</v>
      </c>
      <c r="K2" s="42" t="s">
        <v>183</v>
      </c>
    </row>
    <row r="3" spans="1:11">
      <c r="A3" s="44">
        <v>1</v>
      </c>
      <c r="B3" s="44" t="s">
        <v>193</v>
      </c>
      <c r="C3" s="45">
        <v>19875241.440000001</v>
      </c>
      <c r="D3" s="46">
        <v>51597200</v>
      </c>
      <c r="E3" s="44" t="s">
        <v>36</v>
      </c>
      <c r="F3" s="47" t="s">
        <v>10</v>
      </c>
      <c r="G3" s="45">
        <v>0</v>
      </c>
      <c r="H3" s="44"/>
      <c r="I3" s="44"/>
      <c r="J3" s="45">
        <v>0</v>
      </c>
      <c r="K3" s="45">
        <f>(J3*100)/C3</f>
        <v>0</v>
      </c>
    </row>
    <row r="4" spans="1:11">
      <c r="A4" s="44">
        <v>2</v>
      </c>
      <c r="B4" s="44" t="s">
        <v>127</v>
      </c>
      <c r="C4" s="45">
        <v>9680714.1899999995</v>
      </c>
      <c r="D4" s="46">
        <v>569119</v>
      </c>
      <c r="E4" s="44" t="s">
        <v>34</v>
      </c>
      <c r="F4" s="48" t="s">
        <v>203</v>
      </c>
      <c r="G4" s="45">
        <v>9333551.5999999996</v>
      </c>
      <c r="H4" s="44">
        <v>820</v>
      </c>
      <c r="I4" s="44">
        <v>50</v>
      </c>
      <c r="J4" s="45">
        <f t="shared" ref="J4:J16" si="0">C4-G4</f>
        <v>347162.58999999985</v>
      </c>
      <c r="K4" s="45">
        <f t="shared" ref="K4:K16" si="1">(J4*100)/C4</f>
        <v>3.5861258083480294</v>
      </c>
    </row>
    <row r="5" spans="1:11">
      <c r="A5" s="44">
        <v>3</v>
      </c>
      <c r="B5" s="44" t="s">
        <v>128</v>
      </c>
      <c r="C5" s="45">
        <v>4879200</v>
      </c>
      <c r="D5" s="46">
        <v>480000</v>
      </c>
      <c r="E5" s="44" t="s">
        <v>35</v>
      </c>
      <c r="F5" s="49" t="s">
        <v>68</v>
      </c>
      <c r="G5" s="45">
        <v>4622400</v>
      </c>
      <c r="H5" s="44">
        <v>963</v>
      </c>
      <c r="I5" s="44">
        <v>100</v>
      </c>
      <c r="J5" s="45">
        <f t="shared" si="0"/>
        <v>256800</v>
      </c>
      <c r="K5" s="45">
        <f t="shared" si="1"/>
        <v>5.2631578947368425</v>
      </c>
    </row>
    <row r="6" spans="1:11">
      <c r="A6" s="44">
        <v>4</v>
      </c>
      <c r="B6" s="44" t="s">
        <v>129</v>
      </c>
      <c r="C6" s="45">
        <v>25807141.800000001</v>
      </c>
      <c r="D6" s="46">
        <v>1303391</v>
      </c>
      <c r="E6" s="44" t="s">
        <v>34</v>
      </c>
      <c r="F6" s="48" t="s">
        <v>46</v>
      </c>
      <c r="G6" s="45">
        <v>25103310.66</v>
      </c>
      <c r="H6" s="44">
        <v>192.6</v>
      </c>
      <c r="I6" s="44">
        <v>10</v>
      </c>
      <c r="J6" s="45">
        <f t="shared" si="0"/>
        <v>703831.1400000006</v>
      </c>
      <c r="K6" s="45">
        <f t="shared" si="1"/>
        <v>2.7272727272727293</v>
      </c>
    </row>
    <row r="7" spans="1:11">
      <c r="A7" s="44">
        <v>5</v>
      </c>
      <c r="B7" s="44" t="s">
        <v>194</v>
      </c>
      <c r="C7" s="45">
        <v>3836592</v>
      </c>
      <c r="D7" s="46">
        <v>298800</v>
      </c>
      <c r="E7" s="44" t="s">
        <v>35</v>
      </c>
      <c r="F7" s="49" t="s">
        <v>72</v>
      </c>
      <c r="G7" s="45">
        <v>4213080</v>
      </c>
      <c r="H7" s="44">
        <v>705</v>
      </c>
      <c r="I7" s="44">
        <v>50</v>
      </c>
      <c r="J7" s="45">
        <f t="shared" si="0"/>
        <v>-376488</v>
      </c>
      <c r="K7" s="45">
        <f t="shared" si="1"/>
        <v>-9.8130841121495322</v>
      </c>
    </row>
    <row r="8" spans="1:11">
      <c r="A8" s="44">
        <v>6</v>
      </c>
      <c r="B8" s="44" t="s">
        <v>106</v>
      </c>
      <c r="C8" s="45">
        <v>9193554.4900000002</v>
      </c>
      <c r="D8" s="46">
        <v>74455</v>
      </c>
      <c r="E8" s="44" t="s">
        <v>123</v>
      </c>
      <c r="F8" s="47" t="s">
        <v>10</v>
      </c>
      <c r="G8" s="45">
        <v>0</v>
      </c>
      <c r="H8" s="44"/>
      <c r="I8" s="44"/>
      <c r="J8" s="45">
        <v>0</v>
      </c>
      <c r="K8" s="45">
        <f t="shared" si="1"/>
        <v>0</v>
      </c>
    </row>
    <row r="9" spans="1:11">
      <c r="A9" s="44">
        <v>7</v>
      </c>
      <c r="B9" s="44" t="s">
        <v>85</v>
      </c>
      <c r="C9" s="45">
        <v>13784959.800000001</v>
      </c>
      <c r="D9" s="46">
        <v>7534</v>
      </c>
      <c r="E9" s="44" t="s">
        <v>96</v>
      </c>
      <c r="F9" s="49" t="s">
        <v>46</v>
      </c>
      <c r="G9" s="45">
        <v>13784959.800000001</v>
      </c>
      <c r="H9" s="45">
        <v>1829.7</v>
      </c>
      <c r="I9" s="44">
        <v>1</v>
      </c>
      <c r="J9" s="45">
        <f t="shared" si="0"/>
        <v>0</v>
      </c>
      <c r="K9" s="45">
        <f t="shared" si="1"/>
        <v>0</v>
      </c>
    </row>
    <row r="10" spans="1:11">
      <c r="A10" s="44">
        <v>8</v>
      </c>
      <c r="B10" s="44" t="s">
        <v>195</v>
      </c>
      <c r="C10" s="45">
        <v>13091651.16</v>
      </c>
      <c r="D10" s="46">
        <v>108276</v>
      </c>
      <c r="E10" s="44" t="s">
        <v>201</v>
      </c>
      <c r="F10" s="48" t="s">
        <v>46</v>
      </c>
      <c r="G10" s="45">
        <v>12859940.52</v>
      </c>
      <c r="H10" s="44">
        <v>118.77</v>
      </c>
      <c r="I10" s="44">
        <v>1</v>
      </c>
      <c r="J10" s="45">
        <f t="shared" si="0"/>
        <v>231710.6400000006</v>
      </c>
      <c r="K10" s="45">
        <f t="shared" si="1"/>
        <v>1.7699115044247833</v>
      </c>
    </row>
    <row r="11" spans="1:11">
      <c r="A11" s="44">
        <v>9</v>
      </c>
      <c r="B11" s="44" t="s">
        <v>196</v>
      </c>
      <c r="C11" s="45">
        <v>25228350.859999999</v>
      </c>
      <c r="D11" s="46">
        <v>53954</v>
      </c>
      <c r="E11" s="44" t="s">
        <v>202</v>
      </c>
      <c r="F11" s="49" t="s">
        <v>46</v>
      </c>
      <c r="G11" s="45">
        <v>24939696.960000001</v>
      </c>
      <c r="H11" s="44">
        <v>462.24</v>
      </c>
      <c r="I11" s="44">
        <v>1</v>
      </c>
      <c r="J11" s="45">
        <f t="shared" si="0"/>
        <v>288653.89999999851</v>
      </c>
      <c r="K11" s="45">
        <f t="shared" si="1"/>
        <v>1.1441647597253946</v>
      </c>
    </row>
    <row r="12" spans="1:11">
      <c r="A12" s="44">
        <v>10</v>
      </c>
      <c r="B12" s="44" t="s">
        <v>59</v>
      </c>
      <c r="C12" s="45">
        <v>33493230</v>
      </c>
      <c r="D12" s="46">
        <v>62024500</v>
      </c>
      <c r="E12" s="44" t="s">
        <v>36</v>
      </c>
      <c r="F12" s="48" t="s">
        <v>69</v>
      </c>
      <c r="G12" s="45">
        <v>16374468</v>
      </c>
      <c r="H12" s="44">
        <v>132</v>
      </c>
      <c r="I12" s="44">
        <v>500</v>
      </c>
      <c r="J12" s="45">
        <f t="shared" si="0"/>
        <v>17118762</v>
      </c>
      <c r="K12" s="45">
        <f t="shared" si="1"/>
        <v>51.111111111111114</v>
      </c>
    </row>
    <row r="13" spans="1:11">
      <c r="A13" s="44">
        <v>11</v>
      </c>
      <c r="B13" s="44" t="s">
        <v>197</v>
      </c>
      <c r="C13" s="45">
        <v>8130017</v>
      </c>
      <c r="D13" s="46">
        <v>201988</v>
      </c>
      <c r="E13" s="44" t="s">
        <v>37</v>
      </c>
      <c r="F13" s="49" t="s">
        <v>204</v>
      </c>
      <c r="G13" s="45">
        <v>7554351.2000000002</v>
      </c>
      <c r="H13" s="44">
        <v>37.4</v>
      </c>
      <c r="I13" s="44">
        <v>1</v>
      </c>
      <c r="J13" s="45">
        <f t="shared" si="0"/>
        <v>575665.79999999981</v>
      </c>
      <c r="K13" s="45">
        <f t="shared" si="1"/>
        <v>7.0807453416149047</v>
      </c>
    </row>
    <row r="14" spans="1:11">
      <c r="A14" s="44">
        <v>12</v>
      </c>
      <c r="B14" s="44" t="s">
        <v>198</v>
      </c>
      <c r="C14" s="45">
        <v>993000</v>
      </c>
      <c r="D14" s="46">
        <v>99300</v>
      </c>
      <c r="E14" s="44" t="s">
        <v>36</v>
      </c>
      <c r="F14" s="48" t="s">
        <v>205</v>
      </c>
      <c r="G14" s="45">
        <v>563031</v>
      </c>
      <c r="H14" s="44">
        <v>170.1</v>
      </c>
      <c r="I14" s="44">
        <v>30</v>
      </c>
      <c r="J14" s="45">
        <f t="shared" si="0"/>
        <v>429969</v>
      </c>
      <c r="K14" s="45">
        <f t="shared" si="1"/>
        <v>43.3</v>
      </c>
    </row>
    <row r="15" spans="1:11">
      <c r="A15" s="44">
        <v>13</v>
      </c>
      <c r="B15" s="44" t="s">
        <v>199</v>
      </c>
      <c r="C15" s="45">
        <v>46561799</v>
      </c>
      <c r="D15" s="46">
        <v>435157</v>
      </c>
      <c r="E15" s="44" t="s">
        <v>34</v>
      </c>
      <c r="F15" s="49" t="s">
        <v>68</v>
      </c>
      <c r="G15" s="45">
        <v>43302473.07</v>
      </c>
      <c r="H15" s="44">
        <v>99.51</v>
      </c>
      <c r="I15" s="44">
        <v>1</v>
      </c>
      <c r="J15" s="45">
        <f t="shared" si="0"/>
        <v>3259325.9299999997</v>
      </c>
      <c r="K15" s="45">
        <f t="shared" si="1"/>
        <v>7</v>
      </c>
    </row>
    <row r="16" spans="1:11">
      <c r="A16" s="44">
        <v>14</v>
      </c>
      <c r="B16" s="44" t="s">
        <v>200</v>
      </c>
      <c r="C16" s="45">
        <v>6997250.5</v>
      </c>
      <c r="D16" s="46">
        <v>482569</v>
      </c>
      <c r="E16" s="44" t="s">
        <v>34</v>
      </c>
      <c r="F16" s="48" t="s">
        <v>71</v>
      </c>
      <c r="G16" s="45">
        <v>7093764.2999999998</v>
      </c>
      <c r="H16" s="44">
        <v>14.7</v>
      </c>
      <c r="I16" s="44">
        <v>1</v>
      </c>
      <c r="J16" s="45">
        <f t="shared" si="0"/>
        <v>-96513.799999999814</v>
      </c>
      <c r="K16" s="45">
        <f t="shared" si="1"/>
        <v>-1.3793103448275836</v>
      </c>
    </row>
    <row r="17" spans="2:11">
      <c r="B17" s="50" t="s">
        <v>97</v>
      </c>
      <c r="C17" s="51">
        <f>SUM(C3:C16)</f>
        <v>221552702.24000001</v>
      </c>
      <c r="J17" s="51"/>
    </row>
    <row r="18" spans="2:11" s="52" customFormat="1">
      <c r="B18" s="52" t="s">
        <v>206</v>
      </c>
      <c r="C18" s="53">
        <f>C3+C8</f>
        <v>29068795.93</v>
      </c>
      <c r="G18" s="53"/>
      <c r="J18" s="53"/>
      <c r="K18" s="53"/>
    </row>
    <row r="19" spans="2:11" ht="15.75">
      <c r="B19" s="54" t="s">
        <v>284</v>
      </c>
      <c r="C19" s="55">
        <f>C17-C18</f>
        <v>192483906.31</v>
      </c>
      <c r="D19" s="54"/>
      <c r="E19" s="54"/>
      <c r="F19" s="54"/>
      <c r="G19" s="55">
        <f>SUM(G3:G16)</f>
        <v>169745027.11000001</v>
      </c>
      <c r="H19" s="55"/>
      <c r="I19" s="55"/>
      <c r="J19" s="55">
        <f t="shared" ref="J19" si="2">SUM(J3:J16)</f>
        <v>22738879.199999999</v>
      </c>
      <c r="K19" s="55">
        <f>(J19*100)/C19</f>
        <v>11.813392421171297</v>
      </c>
    </row>
  </sheetData>
  <pageMargins left="0.70866141732283472" right="0.16" top="0.74803149606299213" bottom="0.74803149606299213" header="0.31496062992125984" footer="0.31496062992125984"/>
  <pageSetup paperSize="9" scale="9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1879F-28A4-4D22-B942-B0939F3CABFB}">
  <sheetPr>
    <tabColor rgb="FFFF66FF"/>
    <pageSetUpPr fitToPage="1"/>
  </sheetPr>
  <dimension ref="A1:W34"/>
  <sheetViews>
    <sheetView tabSelected="1" topLeftCell="A2" zoomScale="70" zoomScaleNormal="70" workbookViewId="0">
      <selection activeCell="A29" sqref="A29:K33"/>
    </sheetView>
  </sheetViews>
  <sheetFormatPr defaultRowHeight="18.75" customHeight="1"/>
  <cols>
    <col min="1" max="1" width="9.85546875" style="19" customWidth="1"/>
    <col min="2" max="2" width="23" style="19" bestFit="1" customWidth="1"/>
    <col min="3" max="3" width="23.140625" style="29" bestFit="1" customWidth="1"/>
    <col min="4" max="4" width="23" style="29" bestFit="1" customWidth="1"/>
    <col min="5" max="5" width="18" style="29" customWidth="1"/>
    <col min="6" max="6" width="23" style="29" bestFit="1" customWidth="1"/>
    <col min="7" max="7" width="19.140625" style="29" customWidth="1"/>
    <col min="8" max="8" width="23.140625" style="29" bestFit="1" customWidth="1"/>
    <col min="9" max="9" width="18" style="29" customWidth="1"/>
    <col min="10" max="10" width="13.5703125" style="29" customWidth="1"/>
    <col min="11" max="11" width="13.5703125" style="19" customWidth="1"/>
    <col min="12" max="12" width="9.140625" style="19"/>
    <col min="13" max="13" width="0" style="19" hidden="1" customWidth="1"/>
    <col min="14" max="14" width="17.28515625" style="19" hidden="1" customWidth="1"/>
    <col min="15" max="15" width="15.140625" style="20" hidden="1" customWidth="1"/>
    <col min="16" max="16" width="17.28515625" style="20" hidden="1" customWidth="1"/>
    <col min="17" max="17" width="16.28515625" style="19" hidden="1" customWidth="1"/>
    <col min="18" max="18" width="16" style="19" hidden="1" customWidth="1"/>
    <col min="19" max="20" width="0" style="19" hidden="1" customWidth="1"/>
    <col min="21" max="21" width="15.5703125" style="19" bestFit="1" customWidth="1"/>
    <col min="22" max="22" width="32.5703125" style="19" hidden="1" customWidth="1"/>
    <col min="23" max="23" width="31.140625" style="19" hidden="1" customWidth="1"/>
    <col min="24" max="16384" width="9.140625" style="19"/>
  </cols>
  <sheetData>
    <row r="1" spans="1:23" ht="18.75" customHeight="1">
      <c r="A1" s="138" t="s">
        <v>98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23" ht="18.75" customHeight="1">
      <c r="A2" s="21" t="s">
        <v>8</v>
      </c>
      <c r="B2" s="21" t="s">
        <v>2</v>
      </c>
      <c r="C2" s="22" t="s">
        <v>14</v>
      </c>
      <c r="D2" s="22" t="s">
        <v>2</v>
      </c>
      <c r="E2" s="22" t="s">
        <v>289</v>
      </c>
      <c r="F2" s="22" t="s">
        <v>2</v>
      </c>
      <c r="G2" s="22" t="s">
        <v>287</v>
      </c>
      <c r="H2" s="22" t="s">
        <v>14</v>
      </c>
      <c r="I2" s="22" t="s">
        <v>5</v>
      </c>
      <c r="J2" s="22" t="s">
        <v>6</v>
      </c>
      <c r="K2" s="21" t="s">
        <v>99</v>
      </c>
      <c r="N2" s="23"/>
      <c r="O2" s="23" t="s">
        <v>187</v>
      </c>
      <c r="P2" s="23" t="s">
        <v>189</v>
      </c>
      <c r="Q2" s="23" t="s">
        <v>179</v>
      </c>
      <c r="R2" s="23"/>
      <c r="S2" s="23" t="s">
        <v>188</v>
      </c>
    </row>
    <row r="3" spans="1:23" ht="18.75" customHeight="1">
      <c r="A3" s="24" t="s">
        <v>0</v>
      </c>
      <c r="B3" s="24" t="s">
        <v>3</v>
      </c>
      <c r="C3" s="25"/>
      <c r="D3" s="25" t="s">
        <v>4</v>
      </c>
      <c r="E3" s="25" t="s">
        <v>179</v>
      </c>
      <c r="F3" s="25" t="s">
        <v>209</v>
      </c>
      <c r="G3" s="25" t="s">
        <v>288</v>
      </c>
      <c r="H3" s="25" t="s">
        <v>210</v>
      </c>
      <c r="I3" s="25" t="s">
        <v>1</v>
      </c>
      <c r="J3" s="25" t="s">
        <v>7</v>
      </c>
      <c r="K3" s="24"/>
    </row>
    <row r="4" spans="1:23" ht="18.75" customHeight="1">
      <c r="A4" s="26">
        <v>1</v>
      </c>
      <c r="B4" s="26">
        <v>1</v>
      </c>
      <c r="C4" s="27">
        <v>5444565.9999999991</v>
      </c>
      <c r="D4" s="28">
        <v>1</v>
      </c>
      <c r="E4" s="27">
        <v>3780825.8459999994</v>
      </c>
      <c r="F4" s="28">
        <v>0</v>
      </c>
      <c r="G4" s="27">
        <v>0</v>
      </c>
      <c r="H4" s="39">
        <f>C4-G4</f>
        <v>5444565.9999999991</v>
      </c>
      <c r="I4" s="27">
        <f>H4-E4</f>
        <v>1663740.1539999996</v>
      </c>
      <c r="J4" s="27">
        <f>(I4*100)/H4</f>
        <v>30.557810374601026</v>
      </c>
      <c r="K4" s="26" t="s">
        <v>100</v>
      </c>
      <c r="N4" s="29">
        <f>C4</f>
        <v>5444565.9999999991</v>
      </c>
      <c r="O4" s="20">
        <v>0</v>
      </c>
      <c r="P4" s="30">
        <f>N4-O4</f>
        <v>5444565.9999999991</v>
      </c>
      <c r="Q4" s="29">
        <f>E4</f>
        <v>3780825.8459999994</v>
      </c>
      <c r="R4" s="29">
        <f>P4-Q4</f>
        <v>1663740.1539999996</v>
      </c>
      <c r="S4" s="19">
        <f>(R4*100)/P4</f>
        <v>30.557810374601026</v>
      </c>
    </row>
    <row r="5" spans="1:23" ht="18.75" customHeight="1">
      <c r="A5" s="26">
        <v>2</v>
      </c>
      <c r="B5" s="26">
        <v>15</v>
      </c>
      <c r="C5" s="27">
        <v>107740177</v>
      </c>
      <c r="D5" s="28">
        <v>15</v>
      </c>
      <c r="E5" s="27">
        <v>83467562.460000008</v>
      </c>
      <c r="F5" s="28">
        <v>0</v>
      </c>
      <c r="G5" s="27">
        <v>0</v>
      </c>
      <c r="H5" s="39">
        <f t="shared" ref="H5:H13" si="0">C5-G5</f>
        <v>107740177</v>
      </c>
      <c r="I5" s="27">
        <f t="shared" ref="I5:I13" si="1">H5-E5</f>
        <v>24272614.539999992</v>
      </c>
      <c r="J5" s="27">
        <f t="shared" ref="J5:J13" si="2">(I5*100)/H5</f>
        <v>22.528842272089445</v>
      </c>
      <c r="K5" s="26" t="s">
        <v>101</v>
      </c>
      <c r="N5" s="29">
        <f t="shared" ref="N5:N13" si="3">C5</f>
        <v>107740177</v>
      </c>
      <c r="O5" s="20">
        <v>0</v>
      </c>
      <c r="P5" s="30">
        <f t="shared" ref="P5:P26" si="4">N5-O5</f>
        <v>107740177</v>
      </c>
      <c r="Q5" s="29">
        <f t="shared" ref="Q5:Q13" si="5">E5</f>
        <v>83467562.460000008</v>
      </c>
      <c r="R5" s="29">
        <f t="shared" ref="R5:R26" si="6">P5-Q5</f>
        <v>24272614.539999992</v>
      </c>
      <c r="S5" s="19">
        <f t="shared" ref="S5:S26" si="7">(R5*100)/P5</f>
        <v>22.528842272089445</v>
      </c>
    </row>
    <row r="6" spans="1:23" ht="18.75" customHeight="1">
      <c r="A6" s="26">
        <v>3</v>
      </c>
      <c r="B6" s="26">
        <v>15</v>
      </c>
      <c r="C6" s="27">
        <v>103258203.41999999</v>
      </c>
      <c r="D6" s="28">
        <v>14</v>
      </c>
      <c r="E6" s="27">
        <v>66267937.68</v>
      </c>
      <c r="F6" s="28">
        <v>1</v>
      </c>
      <c r="G6" s="27">
        <v>1798800</v>
      </c>
      <c r="H6" s="39">
        <f t="shared" si="0"/>
        <v>101459403.41999999</v>
      </c>
      <c r="I6" s="27">
        <f t="shared" si="1"/>
        <v>35191465.739999987</v>
      </c>
      <c r="J6" s="27">
        <f t="shared" si="2"/>
        <v>34.685267756130862</v>
      </c>
      <c r="K6" s="26" t="s">
        <v>101</v>
      </c>
      <c r="N6" s="29">
        <f t="shared" si="3"/>
        <v>103258203.41999999</v>
      </c>
      <c r="O6" s="31">
        <v>1798800</v>
      </c>
      <c r="P6" s="30">
        <f t="shared" si="4"/>
        <v>101459403.41999999</v>
      </c>
      <c r="Q6" s="29">
        <f t="shared" si="5"/>
        <v>66267937.68</v>
      </c>
      <c r="R6" s="29">
        <f t="shared" si="6"/>
        <v>35191465.739999987</v>
      </c>
      <c r="S6" s="19">
        <f t="shared" si="7"/>
        <v>34.685267756130862</v>
      </c>
    </row>
    <row r="7" spans="1:23" ht="18.75" customHeight="1">
      <c r="A7" s="26">
        <v>4</v>
      </c>
      <c r="B7" s="26">
        <v>16</v>
      </c>
      <c r="C7" s="27">
        <v>100554112.05</v>
      </c>
      <c r="D7" s="28">
        <v>15</v>
      </c>
      <c r="E7" s="27">
        <v>92440450.070000023</v>
      </c>
      <c r="F7" s="28">
        <v>1</v>
      </c>
      <c r="G7" s="27">
        <v>834971.04</v>
      </c>
      <c r="H7" s="39">
        <f t="shared" si="0"/>
        <v>99719141.00999999</v>
      </c>
      <c r="I7" s="27">
        <f t="shared" si="1"/>
        <v>7278690.9399999678</v>
      </c>
      <c r="J7" s="27">
        <f t="shared" si="2"/>
        <v>7.2991913751744502</v>
      </c>
      <c r="K7" s="26" t="s">
        <v>101</v>
      </c>
      <c r="N7" s="29">
        <f t="shared" si="3"/>
        <v>100554112.05</v>
      </c>
      <c r="O7" s="32">
        <v>834971.04</v>
      </c>
      <c r="P7" s="30">
        <f t="shared" si="4"/>
        <v>99719141.00999999</v>
      </c>
      <c r="Q7" s="29">
        <f t="shared" si="5"/>
        <v>92440450.070000023</v>
      </c>
      <c r="R7" s="29">
        <f t="shared" si="6"/>
        <v>7278690.9399999678</v>
      </c>
      <c r="S7" s="19">
        <f t="shared" si="7"/>
        <v>7.2991913751744502</v>
      </c>
    </row>
    <row r="8" spans="1:23" ht="18.75" customHeight="1">
      <c r="A8" s="26">
        <v>5</v>
      </c>
      <c r="B8" s="26">
        <v>15</v>
      </c>
      <c r="C8" s="27">
        <v>102379417.56</v>
      </c>
      <c r="D8" s="28">
        <v>12</v>
      </c>
      <c r="E8" s="27">
        <v>84986597.719999999</v>
      </c>
      <c r="F8" s="28">
        <v>3</v>
      </c>
      <c r="G8" s="27">
        <v>5342608.17</v>
      </c>
      <c r="H8" s="39">
        <f t="shared" si="0"/>
        <v>97036809.390000001</v>
      </c>
      <c r="I8" s="27">
        <f t="shared" si="1"/>
        <v>12050211.670000002</v>
      </c>
      <c r="J8" s="27">
        <f t="shared" si="2"/>
        <v>12.41818619733165</v>
      </c>
      <c r="K8" s="26" t="s">
        <v>101</v>
      </c>
      <c r="N8" s="29">
        <f t="shared" si="3"/>
        <v>102379417.56</v>
      </c>
      <c r="O8" s="20">
        <v>5342608.17</v>
      </c>
      <c r="P8" s="30">
        <f t="shared" si="4"/>
        <v>97036809.390000001</v>
      </c>
      <c r="Q8" s="29">
        <f t="shared" si="5"/>
        <v>84986597.719999999</v>
      </c>
      <c r="R8" s="29">
        <f t="shared" si="6"/>
        <v>12050211.670000002</v>
      </c>
      <c r="S8" s="19">
        <f t="shared" si="7"/>
        <v>12.41818619733165</v>
      </c>
    </row>
    <row r="9" spans="1:23" ht="18.75" customHeight="1">
      <c r="A9" s="26">
        <v>6</v>
      </c>
      <c r="B9" s="26">
        <v>14</v>
      </c>
      <c r="C9" s="27">
        <v>103500480.08</v>
      </c>
      <c r="D9" s="28">
        <v>13</v>
      </c>
      <c r="E9" s="27">
        <v>91553291.189999998</v>
      </c>
      <c r="F9" s="28">
        <v>1</v>
      </c>
      <c r="G9" s="27">
        <v>2924000</v>
      </c>
      <c r="H9" s="39">
        <f t="shared" si="0"/>
        <v>100576480.08</v>
      </c>
      <c r="I9" s="27">
        <f t="shared" si="1"/>
        <v>9023188.8900000006</v>
      </c>
      <c r="J9" s="27">
        <f t="shared" si="2"/>
        <v>8.9714701516923476</v>
      </c>
      <c r="K9" s="26" t="s">
        <v>101</v>
      </c>
      <c r="N9" s="29">
        <f t="shared" si="3"/>
        <v>103500480.08</v>
      </c>
      <c r="O9" s="32">
        <v>2924000</v>
      </c>
      <c r="P9" s="30">
        <f t="shared" si="4"/>
        <v>100576480.08</v>
      </c>
      <c r="Q9" s="29">
        <f t="shared" si="5"/>
        <v>91553291.189999998</v>
      </c>
      <c r="R9" s="29">
        <f t="shared" si="6"/>
        <v>9023188.8900000006</v>
      </c>
      <c r="S9" s="19">
        <f t="shared" si="7"/>
        <v>8.9714701516923476</v>
      </c>
    </row>
    <row r="10" spans="1:23" ht="18.75" customHeight="1">
      <c r="A10" s="26">
        <v>7</v>
      </c>
      <c r="B10" s="26">
        <v>15</v>
      </c>
      <c r="C10" s="27">
        <v>101586750.45</v>
      </c>
      <c r="D10" s="28">
        <v>12</v>
      </c>
      <c r="E10" s="27">
        <v>59191621.189999998</v>
      </c>
      <c r="F10" s="28">
        <v>3</v>
      </c>
      <c r="G10" s="27">
        <v>13590873.250000002</v>
      </c>
      <c r="H10" s="39">
        <f t="shared" si="0"/>
        <v>87995877.200000003</v>
      </c>
      <c r="I10" s="27">
        <f t="shared" si="1"/>
        <v>28804256.010000005</v>
      </c>
      <c r="J10" s="27">
        <f t="shared" si="2"/>
        <v>32.73364267343198</v>
      </c>
      <c r="K10" s="26" t="s">
        <v>101</v>
      </c>
      <c r="N10" s="29">
        <f t="shared" si="3"/>
        <v>101586750.45</v>
      </c>
      <c r="O10" s="20">
        <v>13590873.25</v>
      </c>
      <c r="P10" s="30">
        <f t="shared" si="4"/>
        <v>87995877.200000003</v>
      </c>
      <c r="Q10" s="29">
        <f t="shared" si="5"/>
        <v>59191621.189999998</v>
      </c>
      <c r="R10" s="29">
        <f t="shared" si="6"/>
        <v>28804256.010000005</v>
      </c>
      <c r="S10" s="19">
        <f t="shared" si="7"/>
        <v>32.73364267343198</v>
      </c>
    </row>
    <row r="11" spans="1:23" ht="18.75" customHeight="1">
      <c r="A11" s="26">
        <v>8</v>
      </c>
      <c r="B11" s="26">
        <v>3</v>
      </c>
      <c r="C11" s="27">
        <v>91551818.200000003</v>
      </c>
      <c r="D11" s="28">
        <v>0</v>
      </c>
      <c r="E11" s="27">
        <v>0</v>
      </c>
      <c r="F11" s="28">
        <v>0</v>
      </c>
      <c r="G11" s="27">
        <f>C11</f>
        <v>91551818.200000003</v>
      </c>
      <c r="H11" s="39">
        <f t="shared" si="0"/>
        <v>0</v>
      </c>
      <c r="I11" s="27">
        <f t="shared" si="1"/>
        <v>0</v>
      </c>
      <c r="J11" s="27">
        <v>0</v>
      </c>
      <c r="K11" s="26" t="s">
        <v>101</v>
      </c>
      <c r="N11" s="29">
        <f t="shared" si="3"/>
        <v>91551818.200000003</v>
      </c>
      <c r="O11" s="20">
        <v>0</v>
      </c>
      <c r="P11" s="30">
        <f t="shared" si="4"/>
        <v>91551818.200000003</v>
      </c>
      <c r="Q11" s="29">
        <f t="shared" si="5"/>
        <v>0</v>
      </c>
      <c r="R11" s="29">
        <v>0</v>
      </c>
      <c r="S11" s="19">
        <f t="shared" si="7"/>
        <v>0</v>
      </c>
      <c r="V11" s="29">
        <f>V13-V12</f>
        <v>20245178.067000017</v>
      </c>
      <c r="W11" s="19">
        <f>(V11*100)/V13</f>
        <v>50.474220809542686</v>
      </c>
    </row>
    <row r="12" spans="1:23" ht="18.75" customHeight="1">
      <c r="A12" s="26">
        <v>9</v>
      </c>
      <c r="B12" s="26">
        <v>6</v>
      </c>
      <c r="C12" s="27">
        <v>50364556.980000004</v>
      </c>
      <c r="D12" s="28">
        <v>2</v>
      </c>
      <c r="E12" s="27">
        <v>4520552</v>
      </c>
      <c r="F12" s="28">
        <v>4</v>
      </c>
      <c r="G12" s="27">
        <v>34155817.380000003</v>
      </c>
      <c r="H12" s="39">
        <f t="shared" si="0"/>
        <v>16208739.600000001</v>
      </c>
      <c r="I12" s="27">
        <f t="shared" si="1"/>
        <v>11688187.600000001</v>
      </c>
      <c r="J12" s="27">
        <f t="shared" si="2"/>
        <v>72.11040394528888</v>
      </c>
      <c r="K12" s="26" t="s">
        <v>101</v>
      </c>
      <c r="N12" s="29">
        <f t="shared" si="3"/>
        <v>50364556.980000004</v>
      </c>
      <c r="O12" s="20">
        <v>34155817.380000003</v>
      </c>
      <c r="P12" s="30">
        <f t="shared" si="4"/>
        <v>16208739.600000001</v>
      </c>
      <c r="Q12" s="29">
        <f t="shared" si="5"/>
        <v>4520552</v>
      </c>
      <c r="R12" s="29">
        <f t="shared" si="6"/>
        <v>11688187.600000001</v>
      </c>
      <c r="S12" s="19">
        <f t="shared" si="7"/>
        <v>72.11040394528888</v>
      </c>
      <c r="V12" s="29">
        <f>E4+E13</f>
        <v>19864758.73299998</v>
      </c>
    </row>
    <row r="13" spans="1:23" ht="18.75" customHeight="1">
      <c r="A13" s="26">
        <v>10</v>
      </c>
      <c r="B13" s="26">
        <v>2</v>
      </c>
      <c r="C13" s="27">
        <v>34665370.799999997</v>
      </c>
      <c r="D13" s="28">
        <v>1</v>
      </c>
      <c r="E13" s="27">
        <v>16083932.88699998</v>
      </c>
      <c r="F13" s="28">
        <v>1</v>
      </c>
      <c r="G13" s="27">
        <v>7995270</v>
      </c>
      <c r="H13" s="39">
        <f t="shared" si="0"/>
        <v>26670100.799999997</v>
      </c>
      <c r="I13" s="27">
        <f t="shared" si="1"/>
        <v>10586167.913000017</v>
      </c>
      <c r="J13" s="27">
        <f t="shared" si="2"/>
        <v>39.693018006891144</v>
      </c>
      <c r="K13" s="26" t="s">
        <v>100</v>
      </c>
      <c r="N13" s="29">
        <f t="shared" si="3"/>
        <v>34665370.799999997</v>
      </c>
      <c r="O13" s="32">
        <v>7995270</v>
      </c>
      <c r="P13" s="30">
        <f t="shared" si="4"/>
        <v>26670100.799999997</v>
      </c>
      <c r="Q13" s="29">
        <f t="shared" si="5"/>
        <v>16083932.88699998</v>
      </c>
      <c r="R13" s="29">
        <f t="shared" si="6"/>
        <v>10586167.913000017</v>
      </c>
      <c r="S13" s="19">
        <f t="shared" si="7"/>
        <v>39.693018006891144</v>
      </c>
      <c r="V13" s="29">
        <f>C4+C13</f>
        <v>40109936.799999997</v>
      </c>
    </row>
    <row r="14" spans="1:23" s="30" customFormat="1" ht="18.75" customHeight="1">
      <c r="A14" s="30" t="s">
        <v>97</v>
      </c>
      <c r="B14" s="33">
        <f t="shared" ref="B14:I14" si="8">SUM(B4:B13)</f>
        <v>102</v>
      </c>
      <c r="C14" s="30">
        <f t="shared" si="8"/>
        <v>801045452.53999996</v>
      </c>
      <c r="D14" s="34">
        <f t="shared" si="8"/>
        <v>85</v>
      </c>
      <c r="E14" s="30">
        <f t="shared" si="8"/>
        <v>502292771.04299998</v>
      </c>
      <c r="F14" s="34">
        <f t="shared" si="8"/>
        <v>14</v>
      </c>
      <c r="G14" s="30">
        <f t="shared" si="8"/>
        <v>158194158.03999999</v>
      </c>
      <c r="H14" s="30">
        <f t="shared" si="8"/>
        <v>642851294.49999988</v>
      </c>
      <c r="I14" s="30">
        <f t="shared" si="8"/>
        <v>140558523.45699999</v>
      </c>
      <c r="J14" s="30">
        <f>(I14*100)/H14</f>
        <v>21.864858118754245</v>
      </c>
      <c r="P14" s="30">
        <f t="shared" si="4"/>
        <v>0</v>
      </c>
      <c r="R14" s="29">
        <f t="shared" si="6"/>
        <v>0</v>
      </c>
      <c r="S14" s="19" t="e">
        <f t="shared" si="7"/>
        <v>#DIV/0!</v>
      </c>
    </row>
    <row r="15" spans="1:23" ht="18.75" customHeight="1">
      <c r="P15" s="30">
        <f t="shared" si="4"/>
        <v>0</v>
      </c>
      <c r="R15" s="29">
        <f t="shared" si="6"/>
        <v>0</v>
      </c>
      <c r="S15" s="19" t="e">
        <f t="shared" si="7"/>
        <v>#DIV/0!</v>
      </c>
    </row>
    <row r="16" spans="1:23" ht="18.75" customHeight="1">
      <c r="A16" s="139" t="s">
        <v>178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P16" s="30">
        <f t="shared" si="4"/>
        <v>0</v>
      </c>
      <c r="R16" s="29">
        <f t="shared" si="6"/>
        <v>0</v>
      </c>
      <c r="S16" s="19" t="e">
        <f t="shared" si="7"/>
        <v>#DIV/0!</v>
      </c>
    </row>
    <row r="17" spans="1:21" s="35" customFormat="1" ht="18.75" customHeight="1">
      <c r="A17" s="21" t="s">
        <v>8</v>
      </c>
      <c r="B17" s="21" t="s">
        <v>2</v>
      </c>
      <c r="C17" s="22" t="s">
        <v>14</v>
      </c>
      <c r="D17" s="22" t="s">
        <v>2</v>
      </c>
      <c r="E17" s="22" t="s">
        <v>289</v>
      </c>
      <c r="F17" s="22" t="s">
        <v>2</v>
      </c>
      <c r="G17" s="22" t="s">
        <v>287</v>
      </c>
      <c r="H17" s="22" t="s">
        <v>14</v>
      </c>
      <c r="I17" s="22" t="s">
        <v>5</v>
      </c>
      <c r="J17" s="22" t="s">
        <v>6</v>
      </c>
      <c r="K17" s="21" t="s">
        <v>99</v>
      </c>
      <c r="O17" s="36"/>
      <c r="P17" s="30">
        <f t="shared" si="4"/>
        <v>0</v>
      </c>
      <c r="R17" s="29">
        <f t="shared" si="6"/>
        <v>0</v>
      </c>
      <c r="S17" s="19" t="e">
        <f t="shared" si="7"/>
        <v>#DIV/0!</v>
      </c>
    </row>
    <row r="18" spans="1:21" s="35" customFormat="1" ht="18.75" customHeight="1">
      <c r="A18" s="24" t="s">
        <v>0</v>
      </c>
      <c r="B18" s="24" t="s">
        <v>3</v>
      </c>
      <c r="C18" s="25"/>
      <c r="D18" s="25" t="s">
        <v>4</v>
      </c>
      <c r="E18" s="25" t="s">
        <v>179</v>
      </c>
      <c r="F18" s="25" t="s">
        <v>209</v>
      </c>
      <c r="G18" s="25" t="s">
        <v>288</v>
      </c>
      <c r="H18" s="25" t="s">
        <v>210</v>
      </c>
      <c r="I18" s="25" t="s">
        <v>1</v>
      </c>
      <c r="J18" s="25" t="s">
        <v>7</v>
      </c>
      <c r="K18" s="24"/>
      <c r="O18" s="36"/>
      <c r="P18" s="30">
        <f t="shared" si="4"/>
        <v>0</v>
      </c>
      <c r="R18" s="29">
        <f t="shared" si="6"/>
        <v>0</v>
      </c>
      <c r="S18" s="19" t="e">
        <f t="shared" si="7"/>
        <v>#DIV/0!</v>
      </c>
    </row>
    <row r="19" spans="1:21" ht="18.75" customHeight="1">
      <c r="A19" s="26">
        <v>1</v>
      </c>
      <c r="B19" s="26">
        <v>25</v>
      </c>
      <c r="C19" s="27">
        <v>157079805.47</v>
      </c>
      <c r="D19" s="37">
        <v>21</v>
      </c>
      <c r="E19" s="27">
        <v>132764654.11999996</v>
      </c>
      <c r="F19" s="37">
        <v>4</v>
      </c>
      <c r="G19" s="27">
        <v>6806684.79</v>
      </c>
      <c r="H19" s="27">
        <f>C19-G19</f>
        <v>150273120.68000001</v>
      </c>
      <c r="I19" s="27">
        <f>H19-E19</f>
        <v>17508466.560000047</v>
      </c>
      <c r="J19" s="27">
        <f>(I19*100)/H19</f>
        <v>11.651096670364327</v>
      </c>
      <c r="K19" s="26" t="s">
        <v>101</v>
      </c>
      <c r="N19" s="29">
        <f>C19</f>
        <v>157079805.47</v>
      </c>
      <c r="O19" s="20">
        <v>6806684.79</v>
      </c>
      <c r="P19" s="30">
        <f t="shared" si="4"/>
        <v>150273120.68000001</v>
      </c>
      <c r="Q19" s="29">
        <f>E19</f>
        <v>132764654.11999996</v>
      </c>
      <c r="R19" s="29">
        <f t="shared" si="6"/>
        <v>17508466.560000047</v>
      </c>
      <c r="S19" s="19">
        <f t="shared" si="7"/>
        <v>11.651096670364327</v>
      </c>
      <c r="U19" s="29"/>
    </row>
    <row r="20" spans="1:21" ht="18.75" customHeight="1">
      <c r="A20" s="26">
        <v>2</v>
      </c>
      <c r="B20" s="26">
        <v>24</v>
      </c>
      <c r="C20" s="27">
        <v>152461454.75485715</v>
      </c>
      <c r="D20" s="37">
        <v>18</v>
      </c>
      <c r="E20" s="27">
        <v>112645730.95999999</v>
      </c>
      <c r="F20" s="37">
        <v>6</v>
      </c>
      <c r="G20" s="27">
        <v>21432753.971999999</v>
      </c>
      <c r="H20" s="27">
        <f>C20-G20</f>
        <v>131028700.78285715</v>
      </c>
      <c r="I20" s="27">
        <f>H20-E20</f>
        <v>18382969.822857156</v>
      </c>
      <c r="J20" s="27">
        <f t="shared" ref="J20:J21" si="9">(I20*100)/H20</f>
        <v>14.029727619234892</v>
      </c>
      <c r="K20" s="26" t="s">
        <v>101</v>
      </c>
      <c r="N20" s="29">
        <f>C20</f>
        <v>152461454.75485715</v>
      </c>
      <c r="O20" s="20">
        <v>15723438.971999999</v>
      </c>
      <c r="P20" s="30">
        <f t="shared" si="4"/>
        <v>136738015.78285715</v>
      </c>
      <c r="Q20" s="29">
        <f>E20</f>
        <v>112645730.95999999</v>
      </c>
      <c r="R20" s="29">
        <f t="shared" si="6"/>
        <v>24092284.822857156</v>
      </c>
      <c r="S20" s="19">
        <f t="shared" si="7"/>
        <v>17.619302638643092</v>
      </c>
    </row>
    <row r="21" spans="1:21" s="20" customFormat="1" ht="18.75" customHeight="1">
      <c r="A21" s="20" t="s">
        <v>97</v>
      </c>
      <c r="B21" s="20">
        <v>49</v>
      </c>
      <c r="C21" s="30">
        <v>309541260.22485715</v>
      </c>
      <c r="D21" s="33">
        <v>39</v>
      </c>
      <c r="E21" s="30">
        <v>245410175.07999998</v>
      </c>
      <c r="F21" s="33">
        <v>39</v>
      </c>
      <c r="G21" s="30">
        <f>SUM(G19:G20)</f>
        <v>28239438.761999998</v>
      </c>
      <c r="H21" s="30">
        <f>SUM(H19:H20)</f>
        <v>281301821.46285713</v>
      </c>
      <c r="I21" s="30">
        <f>SUM(I19:I20)</f>
        <v>35891436.382857203</v>
      </c>
      <c r="J21" s="40">
        <f t="shared" si="9"/>
        <v>12.759048695884921</v>
      </c>
      <c r="P21" s="30">
        <f t="shared" si="4"/>
        <v>0</v>
      </c>
      <c r="R21" s="29">
        <f t="shared" si="6"/>
        <v>0</v>
      </c>
      <c r="S21" s="19" t="e">
        <f t="shared" si="7"/>
        <v>#DIV/0!</v>
      </c>
    </row>
    <row r="22" spans="1:21" ht="18.75" hidden="1" customHeight="1">
      <c r="P22" s="30">
        <f t="shared" si="4"/>
        <v>0</v>
      </c>
      <c r="R22" s="29">
        <f t="shared" si="6"/>
        <v>0</v>
      </c>
      <c r="S22" s="19" t="e">
        <f t="shared" si="7"/>
        <v>#DIV/0!</v>
      </c>
    </row>
    <row r="23" spans="1:21" ht="18.75" customHeight="1">
      <c r="A23" s="139" t="s">
        <v>186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P23" s="30">
        <f t="shared" si="4"/>
        <v>0</v>
      </c>
      <c r="R23" s="29">
        <f t="shared" si="6"/>
        <v>0</v>
      </c>
      <c r="S23" s="19" t="e">
        <f t="shared" si="7"/>
        <v>#DIV/0!</v>
      </c>
    </row>
    <row r="24" spans="1:21" s="35" customFormat="1" ht="18.75" customHeight="1">
      <c r="A24" s="21" t="s">
        <v>8</v>
      </c>
      <c r="B24" s="21" t="s">
        <v>2</v>
      </c>
      <c r="C24" s="22" t="s">
        <v>14</v>
      </c>
      <c r="D24" s="22" t="s">
        <v>2</v>
      </c>
      <c r="E24" s="22" t="s">
        <v>289</v>
      </c>
      <c r="F24" s="22" t="s">
        <v>2</v>
      </c>
      <c r="G24" s="22" t="s">
        <v>287</v>
      </c>
      <c r="H24" s="22" t="s">
        <v>14</v>
      </c>
      <c r="I24" s="22" t="s">
        <v>5</v>
      </c>
      <c r="J24" s="22" t="s">
        <v>6</v>
      </c>
      <c r="K24" s="21" t="s">
        <v>99</v>
      </c>
      <c r="O24" s="36"/>
      <c r="P24" s="30">
        <f t="shared" si="4"/>
        <v>0</v>
      </c>
      <c r="R24" s="29">
        <f t="shared" si="6"/>
        <v>0</v>
      </c>
      <c r="S24" s="19" t="e">
        <f t="shared" si="7"/>
        <v>#DIV/0!</v>
      </c>
    </row>
    <row r="25" spans="1:21" s="35" customFormat="1" ht="18.75" customHeight="1">
      <c r="A25" s="24" t="s">
        <v>0</v>
      </c>
      <c r="B25" s="24" t="s">
        <v>3</v>
      </c>
      <c r="C25" s="25"/>
      <c r="D25" s="25" t="s">
        <v>4</v>
      </c>
      <c r="E25" s="25" t="s">
        <v>179</v>
      </c>
      <c r="F25" s="25" t="s">
        <v>209</v>
      </c>
      <c r="G25" s="25" t="s">
        <v>288</v>
      </c>
      <c r="H25" s="25" t="s">
        <v>210</v>
      </c>
      <c r="I25" s="25" t="s">
        <v>1</v>
      </c>
      <c r="J25" s="25" t="s">
        <v>7</v>
      </c>
      <c r="K25" s="24"/>
      <c r="O25" s="36"/>
      <c r="P25" s="30">
        <f t="shared" si="4"/>
        <v>0</v>
      </c>
      <c r="R25" s="29">
        <f t="shared" si="6"/>
        <v>0</v>
      </c>
      <c r="S25" s="19" t="e">
        <f t="shared" si="7"/>
        <v>#DIV/0!</v>
      </c>
    </row>
    <row r="26" spans="1:21" ht="18.75" customHeight="1">
      <c r="A26" s="26">
        <v>1</v>
      </c>
      <c r="B26" s="26">
        <v>7</v>
      </c>
      <c r="C26" s="27">
        <v>128205460.65000001</v>
      </c>
      <c r="D26" s="37">
        <v>7</v>
      </c>
      <c r="E26" s="27">
        <v>90264464</v>
      </c>
      <c r="F26" s="37">
        <v>0</v>
      </c>
      <c r="G26" s="27">
        <v>0</v>
      </c>
      <c r="H26" s="27">
        <f>C26</f>
        <v>128205460.65000001</v>
      </c>
      <c r="I26" s="27">
        <f>H26-E26</f>
        <v>37940996.650000006</v>
      </c>
      <c r="J26" s="27">
        <v>29.59390064794405</v>
      </c>
      <c r="K26" s="26" t="s">
        <v>101</v>
      </c>
      <c r="P26" s="30">
        <f t="shared" si="4"/>
        <v>0</v>
      </c>
      <c r="R26" s="29">
        <f t="shared" si="6"/>
        <v>0</v>
      </c>
      <c r="S26" s="19" t="e">
        <f t="shared" si="7"/>
        <v>#DIV/0!</v>
      </c>
      <c r="U26" s="29"/>
    </row>
    <row r="27" spans="1:21" s="20" customFormat="1" ht="18.75" customHeight="1">
      <c r="A27" s="20" t="s">
        <v>97</v>
      </c>
      <c r="B27" s="20">
        <v>7</v>
      </c>
      <c r="C27" s="30">
        <v>128205460.65000001</v>
      </c>
      <c r="D27" s="33">
        <v>7</v>
      </c>
      <c r="E27" s="30">
        <v>90264464</v>
      </c>
      <c r="F27" s="33">
        <v>7</v>
      </c>
      <c r="G27" s="30">
        <f>SUM(G26)</f>
        <v>0</v>
      </c>
      <c r="H27" s="30">
        <v>128205460.65000001</v>
      </c>
      <c r="I27" s="30">
        <v>37940996.650000006</v>
      </c>
      <c r="J27" s="30">
        <v>29.59390064794405</v>
      </c>
      <c r="R27" s="29"/>
    </row>
    <row r="29" spans="1:21" ht="18.75" customHeight="1">
      <c r="A29" s="139" t="s">
        <v>207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</row>
    <row r="30" spans="1:21" ht="18.75" customHeight="1">
      <c r="A30" s="21" t="s">
        <v>8</v>
      </c>
      <c r="B30" s="21" t="s">
        <v>2</v>
      </c>
      <c r="C30" s="22" t="s">
        <v>14</v>
      </c>
      <c r="D30" s="22" t="s">
        <v>2</v>
      </c>
      <c r="E30" s="22" t="s">
        <v>289</v>
      </c>
      <c r="F30" s="22" t="s">
        <v>2</v>
      </c>
      <c r="G30" s="22" t="s">
        <v>287</v>
      </c>
      <c r="H30" s="22" t="s">
        <v>14</v>
      </c>
      <c r="I30" s="22" t="s">
        <v>5</v>
      </c>
      <c r="J30" s="22" t="s">
        <v>6</v>
      </c>
      <c r="K30" s="21" t="s">
        <v>99</v>
      </c>
    </row>
    <row r="31" spans="1:21" ht="18.75" customHeight="1">
      <c r="A31" s="24" t="s">
        <v>0</v>
      </c>
      <c r="B31" s="24" t="s">
        <v>3</v>
      </c>
      <c r="C31" s="25"/>
      <c r="D31" s="25" t="s">
        <v>4</v>
      </c>
      <c r="E31" s="25" t="s">
        <v>179</v>
      </c>
      <c r="F31" s="25" t="s">
        <v>209</v>
      </c>
      <c r="G31" s="25" t="s">
        <v>288</v>
      </c>
      <c r="H31" s="25" t="s">
        <v>210</v>
      </c>
      <c r="I31" s="25" t="s">
        <v>1</v>
      </c>
      <c r="J31" s="25" t="s">
        <v>7</v>
      </c>
      <c r="K31" s="24"/>
    </row>
    <row r="32" spans="1:21" ht="18.75" customHeight="1">
      <c r="A32" s="26">
        <v>1</v>
      </c>
      <c r="B32" s="26">
        <v>14</v>
      </c>
      <c r="C32" s="27">
        <f>ปี2568!C17</f>
        <v>221552702.24000001</v>
      </c>
      <c r="D32" s="37">
        <v>12</v>
      </c>
      <c r="E32" s="27">
        <f>ปี2568!G19</f>
        <v>169745027.11000001</v>
      </c>
      <c r="F32" s="37">
        <v>2</v>
      </c>
      <c r="G32" s="27">
        <v>29068795.93</v>
      </c>
      <c r="H32" s="27">
        <f>C32-G32</f>
        <v>192483906.31</v>
      </c>
      <c r="I32" s="27">
        <f>H32-E32</f>
        <v>22738879.199999988</v>
      </c>
      <c r="J32" s="27">
        <f>(I32*100)/H32</f>
        <v>11.813392421171292</v>
      </c>
      <c r="K32" s="26" t="s">
        <v>101</v>
      </c>
    </row>
    <row r="33" spans="1:11" ht="18.75" customHeight="1">
      <c r="A33" s="20" t="s">
        <v>97</v>
      </c>
      <c r="B33" s="20">
        <f>SUM(B32)</f>
        <v>14</v>
      </c>
      <c r="C33" s="30">
        <f>SUM(C32)</f>
        <v>221552702.24000001</v>
      </c>
      <c r="D33" s="33">
        <f>SUM(D32)</f>
        <v>12</v>
      </c>
      <c r="E33" s="30">
        <f t="shared" ref="E33" si="10">SUM(E32)</f>
        <v>169745027.11000001</v>
      </c>
      <c r="F33" s="33">
        <v>2</v>
      </c>
      <c r="G33" s="30">
        <f>SUM(G32)</f>
        <v>29068795.93</v>
      </c>
      <c r="H33" s="30">
        <f>SUM(H32)</f>
        <v>192483906.31</v>
      </c>
      <c r="I33" s="30">
        <f>SUM(I32)</f>
        <v>22738879.199999988</v>
      </c>
      <c r="J33" s="30">
        <f>SUM(J32)</f>
        <v>11.813392421171292</v>
      </c>
      <c r="K33" s="20"/>
    </row>
    <row r="34" spans="1:11" ht="18.75" customHeight="1">
      <c r="D34" s="38"/>
      <c r="F34" s="38"/>
    </row>
  </sheetData>
  <mergeCells count="4">
    <mergeCell ref="A1:K1"/>
    <mergeCell ref="A16:K16"/>
    <mergeCell ref="A23:K23"/>
    <mergeCell ref="A29:K2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8B97-103C-4EC0-BB20-A1C0648445C4}">
  <dimension ref="A2:A5"/>
  <sheetViews>
    <sheetView workbookViewId="0">
      <selection activeCell="A6" sqref="A6"/>
    </sheetView>
  </sheetViews>
  <sheetFormatPr defaultRowHeight="19.5" customHeight="1"/>
  <cols>
    <col min="1" max="1" width="5.85546875" customWidth="1"/>
  </cols>
  <sheetData>
    <row r="2" spans="1:1" ht="19.5" customHeight="1">
      <c r="A2" t="s">
        <v>190</v>
      </c>
    </row>
    <row r="3" spans="1:1" ht="19.5" customHeight="1">
      <c r="A3" t="s">
        <v>191</v>
      </c>
    </row>
    <row r="4" spans="1:1" ht="19.5" customHeight="1">
      <c r="A4" t="s">
        <v>192</v>
      </c>
    </row>
    <row r="5" spans="1:1" ht="19.5" customHeight="1">
      <c r="A5" t="s">
        <v>290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ซื้อร่วมเขต (2)</vt:lpstr>
      <vt:lpstr>ปี2565</vt:lpstr>
      <vt:lpstr>ปี2566</vt:lpstr>
      <vt:lpstr>ปี2567</vt:lpstr>
      <vt:lpstr>ปี2568</vt:lpstr>
      <vt:lpstr>สรุปผล</vt:lpstr>
      <vt:lpstr>ปัญหา</vt:lpstr>
      <vt:lpstr>ปี2565!Print_Area</vt:lpstr>
      <vt:lpstr>ปี2566!Print_Area</vt:lpstr>
      <vt:lpstr>ปี2567!Print_Area</vt:lpstr>
      <vt:lpstr>ปี2568!Print_Area</vt:lpstr>
      <vt:lpstr>สรุปผล!Print_Area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tawat su</cp:lastModifiedBy>
  <cp:lastPrinted>2025-12-12T12:19:30Z</cp:lastPrinted>
  <dcterms:created xsi:type="dcterms:W3CDTF">2022-08-11T00:58:30Z</dcterms:created>
  <dcterms:modified xsi:type="dcterms:W3CDTF">2025-12-12T14:16:58Z</dcterms:modified>
</cp:coreProperties>
</file>