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nniz 8.6.67\Anniz ปีงบ 2569\Unit Cost 69\"/>
    </mc:Choice>
  </mc:AlternateContent>
  <xr:revisionPtr revIDLastSave="0" documentId="13_ncr:1_{E1E48FE5-344D-44D9-9F14-B4E6F0CA481D}" xr6:coauthVersionLast="47" xr6:coauthVersionMax="47" xr10:uidLastSave="{00000000-0000-0000-0000-000000000000}"/>
  <bookViews>
    <workbookView xWindow="-108" yWindow="-108" windowWidth="23256" windowHeight="13896" tabRatio="815" activeTab="3" xr2:uid="{00000000-000D-0000-FFFF-FFFF00000000}"/>
  </bookViews>
  <sheets>
    <sheet name="รายเขต" sheetId="122" r:id="rId1"/>
    <sheet name="ค่ากลางกลุ่ม UnitCost, HGR" sheetId="63" r:id="rId2"/>
    <sheet name="เม.ย.Y69" sheetId="123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HGR'!$A$3:$L$24</definedName>
    <definedName name="_xlnm._FilterDatabase" localSheetId="3" hidden="1">'สรุปUnit Cost และ HGR'!$A$3:$U$101</definedName>
    <definedName name="data">'[1]งบทดลอง รพ.'!$A$2:$CL$438</definedName>
    <definedName name="data1" localSheetId="2">#REF!</definedName>
    <definedName name="data1">#REF!</definedName>
    <definedName name="NEW" localSheetId="2">#REF!</definedName>
    <definedName name="NEW">#REF!</definedName>
    <definedName name="_xlnm.Print_Titles" localSheetId="3">'สรุปUnit Cost และ HGR'!$1:$3</definedName>
    <definedName name="test1" localSheetId="2">#REF!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D15" i="123" l="1"/>
  <c r="L9" i="63"/>
  <c r="L12" i="63"/>
  <c r="L13" i="63"/>
  <c r="L15" i="63"/>
  <c r="L16" i="63"/>
  <c r="L18" i="63"/>
  <c r="L19" i="63"/>
  <c r="L20" i="63"/>
  <c r="L21" i="63"/>
  <c r="L22" i="63"/>
  <c r="L23" i="63"/>
  <c r="L8" i="63"/>
  <c r="L6" i="63"/>
  <c r="L5" i="63"/>
  <c r="H19" i="63"/>
  <c r="H20" i="63"/>
  <c r="H21" i="63"/>
  <c r="H22" i="63"/>
  <c r="H23" i="63"/>
  <c r="H18" i="63"/>
  <c r="H16" i="63"/>
  <c r="H15" i="63"/>
  <c r="H13" i="63"/>
  <c r="H12" i="63"/>
  <c r="H9" i="63"/>
  <c r="H8" i="63"/>
  <c r="H6" i="63"/>
  <c r="H5" i="63"/>
  <c r="J15" i="123" l="1"/>
  <c r="H14" i="123"/>
  <c r="E14" i="123"/>
  <c r="I14" i="123" s="1"/>
  <c r="H13" i="123"/>
  <c r="E13" i="123"/>
  <c r="I13" i="123" s="1"/>
  <c r="H12" i="123"/>
  <c r="E12" i="123"/>
  <c r="I12" i="123" s="1"/>
  <c r="H11" i="123"/>
  <c r="E11" i="123"/>
  <c r="H10" i="123"/>
  <c r="E10" i="123"/>
  <c r="I10" i="123" s="1"/>
  <c r="H9" i="123"/>
  <c r="E9" i="123"/>
  <c r="I9" i="123" s="1"/>
  <c r="H8" i="123"/>
  <c r="E8" i="123"/>
  <c r="I8" i="123" s="1"/>
  <c r="I11" i="123" l="1"/>
  <c r="E15" i="123"/>
  <c r="G15" i="123" s="1"/>
  <c r="F10" i="123"/>
  <c r="F13" i="123"/>
  <c r="F8" i="123"/>
  <c r="F11" i="123"/>
  <c r="F14" i="123"/>
  <c r="F9" i="123"/>
  <c r="F12" i="123"/>
  <c r="F15" i="123" l="1"/>
  <c r="H15" i="123"/>
  <c r="E8" i="122"/>
  <c r="G8" i="122" s="1"/>
  <c r="E9" i="122"/>
  <c r="G9" i="122" s="1"/>
  <c r="E10" i="122"/>
  <c r="F10" i="122" s="1"/>
  <c r="E11" i="122"/>
  <c r="G11" i="122" s="1"/>
  <c r="E12" i="122"/>
  <c r="G12" i="122" s="1"/>
  <c r="E13" i="122"/>
  <c r="G13" i="122" s="1"/>
  <c r="E14" i="122"/>
  <c r="F14" i="122" s="1"/>
  <c r="E15" i="122"/>
  <c r="G15" i="122" s="1"/>
  <c r="E16" i="122"/>
  <c r="G16" i="122" s="1"/>
  <c r="E17" i="122"/>
  <c r="G17" i="122" s="1"/>
  <c r="E18" i="122"/>
  <c r="F18" i="122" s="1"/>
  <c r="E19" i="122"/>
  <c r="G19" i="122" s="1"/>
  <c r="C20" i="122"/>
  <c r="B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I15" i="123" l="1"/>
  <c r="G14" i="122"/>
  <c r="F17" i="122"/>
  <c r="F8" i="122"/>
  <c r="G10" i="122"/>
  <c r="F15" i="122"/>
  <c r="F16" i="122"/>
  <c r="G18" i="122"/>
  <c r="F9" i="122"/>
  <c r="F12" i="122"/>
  <c r="F13" i="122"/>
  <c r="F11" i="122"/>
  <c r="E20" i="122"/>
  <c r="F20" i="122" s="1"/>
  <c r="F19" i="122"/>
  <c r="D20" i="122"/>
  <c r="G20" i="122" l="1"/>
  <c r="I24" i="63"/>
  <c r="E24" i="63"/>
  <c r="D24" i="63"/>
  <c r="A24" i="63"/>
  <c r="B10" i="63"/>
  <c r="A10" i="63"/>
  <c r="B9" i="63"/>
  <c r="A9" i="63"/>
  <c r="B8" i="63"/>
  <c r="A8" i="63"/>
  <c r="B7" i="63"/>
  <c r="A7" i="63"/>
  <c r="B6" i="63"/>
  <c r="A6" i="63"/>
  <c r="B5" i="63"/>
  <c r="A5" i="63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</calcChain>
</file>

<file path=xl/sharedStrings.xml><?xml version="1.0" encoding="utf-8"?>
<sst xmlns="http://schemas.openxmlformats.org/spreadsheetml/2006/main" count="844" uniqueCount="325">
  <si>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</si>
  <si>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</si>
  <si>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</si>
  <si>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</si>
  <si>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</si>
  <si>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</si>
  <si>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</si>
  <si>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</si>
  <si>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</si>
  <si>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</si>
  <si>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</si>
  <si>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</si>
  <si>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</si>
  <si>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</si>
  <si>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</si>
  <si>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</si>
  <si>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</si>
  <si>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</si>
  <si>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</si>
  <si>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</si>
  <si>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</si>
  <si>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</si>
  <si>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</si>
  <si>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</si>
  <si>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</si>
  <si>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</si>
  <si>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</si>
  <si>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</si>
  <si>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</si>
  <si>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</si>
  <si>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</si>
  <si>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</si>
  <si>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</si>
  <si>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</si>
  <si>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</si>
  <si>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</si>
  <si>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</si>
  <si>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</si>
  <si>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</si>
  <si>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</si>
  <si>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</si>
  <si>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</si>
  <si>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</si>
  <si>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</si>
  <si>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</si>
  <si>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</si>
  <si>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</si>
  <si>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</si>
  <si>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</si>
  <si>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</si>
  <si>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</si>
  <si>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</si>
  <si>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</si>
  <si>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</si>
  <si>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</si>
  <si>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</si>
  <si>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</si>
  <si>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</si>
  <si>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</si>
  <si>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</si>
  <si>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</si>
  <si>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</si>
  <si>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</si>
  <si>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</si>
  <si>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</si>
  <si>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</si>
  <si>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</si>
  <si>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</si>
  <si>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</si>
  <si>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</si>
  <si>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</si>
  <si>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</si>
  <si>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</si>
  <si>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</si>
  <si>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</si>
  <si>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</si>
  <si>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</si>
  <si>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</si>
  <si>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</si>
  <si>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</si>
  <si>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</si>
  <si>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</si>
  <si>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</si>
  <si>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</si>
  <si>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</si>
  <si>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</si>
  <si>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</si>
  <si>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</si>
  <si>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</si>
  <si>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</si>
  <si>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</si>
  <si>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</si>
  <si>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</si>
  <si>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</si>
  <si>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</si>
  <si>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</si>
  <si>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</si>
  <si>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</si>
  <si>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</si>
  <si>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</si>
  <si>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</si>
  <si>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</si>
  <si>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</si>
  <si>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</si>
  <si>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</si>
  <si>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</si>
  <si>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</si>
  <si>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</si>
  <si>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</si>
  <si>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</si>
  <si>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</si>
  <si>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</si>
  <si>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</si>
  <si>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</si>
  <si>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</si>
  <si>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</si>
  <si>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</si>
  <si>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</si>
  <si>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</si>
  <si>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</si>
  <si>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</si>
  <si>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</si>
  <si>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</si>
  <si>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</si>
  <si>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</si>
  <si>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</si>
  <si>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</si>
  <si>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</si>
  <si>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</si>
  <si>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</si>
  <si>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</si>
  <si>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</si>
  <si>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</si>
  <si>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</si>
  <si>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</si>
  <si>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</si>
  <si>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</si>
  <si>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</si>
  <si>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</si>
  <si>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</si>
  <si>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</si>
  <si>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</si>
  <si>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</si>
  <si>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</si>
  <si>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</si>
  <si>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</si>
  <si>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</si>
  <si>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</si>
  <si>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</si>
  <si>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</si>
  <si>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</si>
  <si>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</si>
  <si>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</si>
  <si>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</si>
  <si>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</si>
  <si>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</si>
  <si>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</si>
  <si>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</si>
  <si>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</si>
  <si>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</si>
  <si>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</si>
  <si>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</si>
  <si>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</si>
  <si>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</si>
  <si>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</si>
  <si>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</si>
  <si>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</si>
  <si>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</si>
  <si>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</si>
  <si>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</si>
  <si>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</si>
  <si>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</si>
  <si>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</si>
  <si>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</si>
  <si>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</si>
  <si>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</si>
  <si>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</si>
  <si>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</si>
  <si>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</si>
  <si>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</si>
  <si>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</si>
  <si>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</si>
  <si>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</si>
  <si>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</si>
  <si>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</si>
  <si>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</si>
  <si>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</si>
  <si>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</si>
  <si>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</si>
  <si>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</si>
  <si>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</si>
  <si>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</si>
  <si>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</si>
  <si>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</si>
  <si>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</si>
  <si>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</si>
  <si>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</si>
  <si>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</si>
  <si>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</si>
  <si>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</si>
  <si>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</si>
  <si>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</si>
  <si>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</si>
  <si>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</si>
  <si>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</si>
  <si>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</si>
  <si>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</si>
  <si>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</si>
  <si>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</si>
  <si>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</si>
  <si>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</si>
  <si>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</si>
  <si>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</si>
  <si>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</si>
  <si>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</si>
  <si>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</si>
  <si>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</si>
  <si>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</si>
  <si>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</si>
  <si>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</si>
  <si>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</si>
  <si>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</si>
  <si>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</si>
  <si>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</si>
  <si>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</si>
  <si>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</si>
  <si>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</si>
  <si>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</si>
  <si>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</si>
  <si>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</si>
  <si>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</si>
  <si>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</si>
  <si>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</si>
  <si>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</si>
  <si>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</si>
  <si>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</si>
  <si>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</si>
  <si>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</si>
  <si>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</si>
  <si>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</si>
  <si>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</si>
  <si>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</si>
  <si>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</si>
  <si>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</si>
  <si>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</si>
  <si>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</si>
  <si>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</si>
  <si>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</si>
  <si>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</si>
  <si>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</si>
  <si>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</si>
  <si>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</si>
  <si>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</si>
  <si>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</si>
  <si>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</si>
  <si>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</si>
  <si>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</si>
  <si>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</si>
  <si>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</si>
  <si>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</si>
  <si>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</si>
  <si>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</si>
  <si>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</si>
  <si>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</si>
  <si>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</si>
  <si>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</si>
  <si>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</si>
  <si>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</si>
  <si>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</si>
  <si>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</si>
  <si>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</si>
  <si>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</si>
  <si>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</si>
  <si>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</si>
  <si>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</si>
  <si>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</si>
  <si>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</si>
  <si>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</si>
  <si>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</si>
  <si>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</si>
  <si>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</si>
  <si>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</si>
  <si>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</si>
  <si>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</si>
  <si>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</si>
  <si>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</si>
  <si>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</si>
  <si>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</si>
  <si>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</si>
  <si>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</si>
  <si>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</si>
  <si>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</si>
  <si>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</si>
  <si>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</si>
  <si>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</si>
  <si>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</si>
  <si>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</si>
  <si>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 xml:space="preserve">ผ่าน </t>
  </si>
  <si>
    <t>ไม่ผ่าน</t>
  </si>
  <si>
    <t>รวม</t>
  </si>
  <si>
    <t>ไม่สมบูรณ์</t>
  </si>
  <si>
    <t>เป้าหมาย: ไม่น้อยกว่าร้อยละ 85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</si>
  <si>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</si>
  <si>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</si>
  <si>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</si>
  <si>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</si>
  <si>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</si>
  <si>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</si>
  <si>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</si>
  <si>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t>ผ่าน(แห่ง)</t>
  </si>
  <si>
    <t>ไม่ผ่าน(แห่ง)</t>
  </si>
  <si>
    <t>รวม(แห่ง)</t>
  </si>
  <si>
    <t>ไม่สมบูรณ์(แห่ง)</t>
  </si>
  <si>
    <t>หนองบัวลำภู, โนนสัง, สุวรรณคูหา, นาวัง</t>
  </si>
  <si>
    <t>เซกา, บึงโขงหลง, บุ่งคล้า</t>
  </si>
  <si>
    <t>นาแห้ว, ท่าลี่</t>
  </si>
  <si>
    <t>สกลนคร, พระอาจารย์มั่น, โคกศรีสุพรรณ, พระอาจารย์แบนฯ</t>
  </si>
  <si>
    <t>ไตรมาส 2/ 2569  ข้อมูล ณ 27 เมษายน 2569</t>
  </si>
  <si>
    <t>ค่ากลางกลุ่ม Unit Cost ไตรมาสที่ 2/2569  ข้อมูลจาก กองเศรษฐกิจสุขภาพ</t>
  </si>
  <si>
    <t>หมายเหตุ ค่ากลางกลุ่ม เทียบค่ากลางจาก ไตรมาสที่ 2/2569</t>
  </si>
  <si>
    <t xml:space="preserve"> -</t>
  </si>
  <si>
    <t>หนองคาย, สังคม, โพธิ์ตาก</t>
  </si>
  <si>
    <t>นครพนม นาทม</t>
  </si>
  <si>
    <t>ผลการคำนวนต้นทุนผุ้ป่วยนอกต่อครั้ง และ ต้นทุนผุ้ป่วยใน ต่อ AdjRW  เดือนเมษายน ปี2569  ข้อมูล ณ 21 พฤษภาคม 69</t>
  </si>
  <si>
    <t>เดือนเมษายน ปี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</si>
</sst>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##0;###0"/>
    <numFmt numFmtId="189" formatCode="###0.00;###0.00"/>
    <numFmt numFmtId="190" formatCode="#,##0.00;#,##0.00"/>
  </numFmts>
  <fonts count="3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 New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26">
    <xf numFmtId="0" fontId="0" fillId="0" borderId="0" xfId="0"/>
    <xf numFmtId="0" fontId="5" fillId="0" borderId="0" xfId="0" applyFont="1"/>
    <xf numFmtId="0" fontId="5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1" fontId="5" fillId="0" borderId="0" xfId="0" applyNumberFormat="1" applyFont="1"/>
    <xf numFmtId="188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88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87" fontId="5" fillId="0" borderId="1" xfId="7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87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43" fontId="31" fillId="4" borderId="1" xfId="7" applyFont="1" applyFill="1" applyBorder="1" applyAlignment="1">
      <alignment horizontal="center" vertical="top" shrinkToFit="1"/>
    </xf>
    <xf numFmtId="43" fontId="31" fillId="2" borderId="1" xfId="7" applyFont="1" applyFill="1" applyBorder="1" applyAlignment="1">
      <alignment horizontal="center" vertical="top" shrinkToFit="1"/>
    </xf>
    <xf numFmtId="43" fontId="5" fillId="4" borderId="1" xfId="7" applyFont="1" applyFill="1" applyBorder="1" applyAlignment="1">
      <alignment horizontal="center"/>
    </xf>
    <xf numFmtId="43" fontId="5" fillId="2" borderId="1" xfId="7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187" fontId="5" fillId="0" borderId="1" xfId="7" applyNumberFormat="1" applyFont="1" applyFill="1" applyBorder="1" applyAlignment="1"/>
    <xf numFmtId="43" fontId="1" fillId="4" borderId="1" xfId="7" applyFont="1" applyFill="1" applyBorder="1" applyAlignment="1">
      <alignment horizontal="center" vertical="top" shrinkToFit="1"/>
    </xf>
    <xf numFmtId="43" fontId="1" fillId="2" borderId="1" xfId="7" applyFont="1" applyFill="1" applyBorder="1" applyAlignment="1">
      <alignment horizontal="center" vertical="top" shrinkToFit="1"/>
    </xf>
    <xf numFmtId="43" fontId="5" fillId="6" borderId="1" xfId="7" applyFont="1" applyFill="1" applyBorder="1"/>
    <xf numFmtId="2" fontId="5" fillId="0" borderId="4" xfId="0" applyNumberFormat="1" applyFont="1" applyBorder="1"/>
    <xf numFmtId="1" fontId="31" fillId="0" borderId="19" xfId="0" applyNumberFormat="1" applyFont="1" applyBorder="1" applyAlignment="1">
      <alignment horizontal="left" vertical="top" shrinkToFit="1"/>
    </xf>
    <xf numFmtId="43" fontId="32" fillId="0" borderId="1" xfId="7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/>
    </xf>
    <xf numFmtId="0" fontId="5" fillId="9" borderId="1" xfId="0" applyFont="1" applyFill="1" applyBorder="1"/>
    <xf numFmtId="0" fontId="31" fillId="0" borderId="18" xfId="0" applyFont="1" applyBorder="1" applyAlignment="1">
      <alignment horizontal="center" wrapText="1" readingOrder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1" fillId="0" borderId="26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4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0" fontId="33" fillId="48" borderId="1" xfId="0" applyFont="1" applyFill="1" applyBorder="1" applyAlignment="1">
      <alignment horizontal="center"/>
    </xf>
    <xf numFmtId="0" fontId="33" fillId="48" borderId="1" xfId="0" applyFont="1" applyFill="1" applyBorder="1"/>
    <xf numFmtId="0" fontId="33" fillId="48" borderId="1" xfId="0" applyFont="1" applyFill="1" applyBorder="1" applyAlignment="1">
      <alignment horizontal="center" vertical="center"/>
    </xf>
    <xf numFmtId="2" fontId="33" fillId="48" borderId="1" xfId="0" applyNumberFormat="1" applyFont="1" applyFill="1" applyBorder="1" applyAlignment="1">
      <alignment horizontal="center"/>
    </xf>
    <xf numFmtId="0" fontId="35" fillId="48" borderId="1" xfId="0" applyFont="1" applyFill="1" applyBorder="1" applyAlignment="1">
      <alignment horizontal="center"/>
    </xf>
    <xf numFmtId="2" fontId="35" fillId="48" borderId="1" xfId="0" applyNumberFormat="1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0" fontId="33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2" fontId="35" fillId="4" borderId="1" xfId="0" applyNumberFormat="1" applyFont="1" applyFill="1" applyBorder="1" applyAlignment="1">
      <alignment horizontal="center"/>
    </xf>
    <xf numFmtId="0" fontId="33" fillId="4" borderId="1" xfId="0" applyFont="1" applyFill="1" applyBorder="1" applyAlignment="1">
      <alignment horizontal="center" vertical="top"/>
    </xf>
    <xf numFmtId="0" fontId="33" fillId="4" borderId="1" xfId="0" applyFont="1" applyFill="1" applyBorder="1" applyAlignment="1">
      <alignment vertical="top"/>
    </xf>
    <xf numFmtId="2" fontId="33" fillId="4" borderId="1" xfId="0" applyNumberFormat="1" applyFont="1" applyFill="1" applyBorder="1" applyAlignment="1">
      <alignment horizontal="center" vertical="top"/>
    </xf>
    <xf numFmtId="0" fontId="35" fillId="4" borderId="1" xfId="0" applyFont="1" applyFill="1" applyBorder="1" applyAlignment="1">
      <alignment horizontal="center" vertical="top"/>
    </xf>
    <xf numFmtId="2" fontId="35" fillId="4" borderId="1" xfId="0" applyNumberFormat="1" applyFont="1" applyFill="1" applyBorder="1" applyAlignment="1">
      <alignment horizontal="center" vertical="top"/>
    </xf>
    <xf numFmtId="0" fontId="33" fillId="46" borderId="1" xfId="0" applyFont="1" applyFill="1" applyBorder="1" applyAlignment="1">
      <alignment horizontal="center" vertical="center"/>
    </xf>
    <xf numFmtId="1" fontId="33" fillId="46" borderId="1" xfId="0" applyNumberFormat="1" applyFont="1" applyFill="1" applyBorder="1" applyAlignment="1">
      <alignment horizontal="center"/>
    </xf>
    <xf numFmtId="2" fontId="33" fillId="46" borderId="1" xfId="0" applyNumberFormat="1" applyFont="1" applyFill="1" applyBorder="1" applyAlignment="1">
      <alignment horizontal="center"/>
    </xf>
    <xf numFmtId="2" fontId="35" fillId="46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5" fillId="4" borderId="1" xfId="0" applyFont="1" applyFill="1" applyBorder="1" applyAlignment="1">
      <alignment horizontal="center" vertical="top" wrapText="1"/>
    </xf>
    <xf numFmtId="0" fontId="33" fillId="46" borderId="1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 vertical="center"/>
    </xf>
    <xf numFmtId="1" fontId="35" fillId="46" borderId="1" xfId="0" applyNumberFormat="1" applyFont="1" applyFill="1" applyBorder="1" applyAlignment="1">
      <alignment horizontal="center"/>
    </xf>
    <xf numFmtId="0" fontId="34" fillId="5" borderId="0" xfId="0" applyFont="1" applyFill="1"/>
    <xf numFmtId="0" fontId="34" fillId="0" borderId="0" xfId="0" applyFont="1"/>
    <xf numFmtId="0" fontId="34" fillId="7" borderId="7" xfId="8" applyFont="1" applyFill="1" applyBorder="1" applyAlignment="1">
      <alignment horizontal="center" vertical="center" wrapText="1"/>
    </xf>
    <xf numFmtId="0" fontId="34" fillId="7" borderId="25" xfId="8" applyFont="1" applyFill="1" applyBorder="1" applyAlignment="1">
      <alignment horizontal="center" vertical="center" wrapText="1"/>
    </xf>
    <xf numFmtId="0" fontId="34" fillId="7" borderId="5" xfId="8" applyFont="1" applyFill="1" applyBorder="1" applyAlignment="1">
      <alignment horizontal="center" vertical="center" wrapText="1"/>
    </xf>
    <xf numFmtId="0" fontId="34" fillId="4" borderId="7" xfId="8" applyFont="1" applyFill="1" applyBorder="1" applyAlignment="1">
      <alignment horizontal="center" vertical="center" wrapText="1"/>
    </xf>
    <xf numFmtId="0" fontId="34" fillId="7" borderId="1" xfId="8" applyFont="1" applyFill="1" applyBorder="1" applyAlignment="1">
      <alignment horizontal="center" vertical="center" wrapText="1"/>
    </xf>
    <xf numFmtId="1" fontId="34" fillId="0" borderId="1" xfId="8" applyNumberFormat="1" applyFont="1" applyBorder="1" applyAlignment="1">
      <alignment horizontal="center"/>
    </xf>
    <xf numFmtId="1" fontId="34" fillId="0" borderId="1" xfId="8" applyNumberFormat="1" applyFont="1" applyBorder="1"/>
    <xf numFmtId="0" fontId="34" fillId="0" borderId="1" xfId="0" applyFont="1" applyBorder="1" applyAlignment="1">
      <alignment horizontal="center" vertical="top"/>
    </xf>
    <xf numFmtId="2" fontId="36" fillId="0" borderId="1" xfId="0" applyNumberFormat="1" applyFont="1" applyBorder="1" applyAlignment="1">
      <alignment horizontal="center" vertical="top" shrinkToFit="1"/>
    </xf>
    <xf numFmtId="4" fontId="37" fillId="0" borderId="18" xfId="0" applyNumberFormat="1" applyFont="1" applyBorder="1" applyAlignment="1">
      <alignment horizontal="center" vertical="top" shrinkToFit="1"/>
    </xf>
    <xf numFmtId="1" fontId="37" fillId="0" borderId="18" xfId="0" applyNumberFormat="1" applyFont="1" applyBorder="1" applyAlignment="1">
      <alignment horizontal="center" vertical="top" shrinkToFit="1"/>
    </xf>
    <xf numFmtId="1" fontId="34" fillId="0" borderId="1" xfId="8" applyNumberFormat="1" applyFont="1" applyBorder="1" applyAlignment="1">
      <alignment horizontal="center" vertical="center" wrapText="1"/>
    </xf>
    <xf numFmtId="2" fontId="37" fillId="0" borderId="18" xfId="0" applyNumberFormat="1" applyFont="1" applyBorder="1" applyAlignment="1">
      <alignment horizontal="center" vertical="top" shrinkToFit="1"/>
    </xf>
    <xf numFmtId="1" fontId="34" fillId="7" borderId="1" xfId="8" applyNumberFormat="1" applyFont="1" applyFill="1" applyBorder="1" applyAlignment="1">
      <alignment horizontal="center"/>
    </xf>
    <xf numFmtId="1" fontId="34" fillId="7" borderId="1" xfId="8" applyNumberFormat="1" applyFont="1" applyFill="1" applyBorder="1"/>
    <xf numFmtId="1" fontId="34" fillId="7" borderId="1" xfId="8" applyNumberFormat="1" applyFont="1" applyFill="1" applyBorder="1" applyAlignment="1">
      <alignment horizontal="center" vertical="center" wrapText="1"/>
    </xf>
    <xf numFmtId="1" fontId="34" fillId="3" borderId="1" xfId="8" applyNumberFormat="1" applyFont="1" applyFill="1" applyBorder="1" applyAlignment="1">
      <alignment horizontal="center" vertical="center" wrapText="1"/>
    </xf>
    <xf numFmtId="1" fontId="34" fillId="3" borderId="1" xfId="8" applyNumberFormat="1" applyFont="1" applyFill="1" applyBorder="1" applyAlignment="1">
      <alignment horizontal="center"/>
    </xf>
    <xf numFmtId="1" fontId="34" fillId="3" borderId="1" xfId="8" applyNumberFormat="1" applyFont="1" applyFill="1" applyBorder="1"/>
    <xf numFmtId="187" fontId="34" fillId="7" borderId="1" xfId="7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1" fontId="34" fillId="0" borderId="0" xfId="0" applyNumberFormat="1" applyFont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1" fontId="34" fillId="7" borderId="1" xfId="8" applyNumberFormat="1" applyFont="1" applyFill="1" applyBorder="1" applyAlignment="1">
      <alignment horizontal="center"/>
    </xf>
    <xf numFmtId="0" fontId="34" fillId="7" borderId="4" xfId="8" applyFont="1" applyFill="1" applyBorder="1" applyAlignment="1">
      <alignment horizontal="center" vertical="center" wrapText="1"/>
    </xf>
    <xf numFmtId="0" fontId="34" fillId="7" borderId="8" xfId="8" applyFont="1" applyFill="1" applyBorder="1" applyAlignment="1">
      <alignment horizontal="center" vertical="center" wrapText="1"/>
    </xf>
    <xf numFmtId="0" fontId="34" fillId="7" borderId="6" xfId="8" applyFont="1" applyFill="1" applyBorder="1" applyAlignment="1">
      <alignment horizontal="center" vertical="center" wrapText="1"/>
    </xf>
    <xf numFmtId="0" fontId="34" fillId="7" borderId="7" xfId="8" applyFont="1" applyFill="1" applyBorder="1" applyAlignment="1">
      <alignment horizontal="center" vertical="center" wrapText="1"/>
    </xf>
    <xf numFmtId="0" fontId="34" fillId="7" borderId="5" xfId="8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0" fontId="33" fillId="46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3" fillId="47" borderId="4" xfId="0" applyFont="1" applyFill="1" applyBorder="1" applyAlignment="1">
      <alignment horizontal="center"/>
    </xf>
    <xf numFmtId="0" fontId="33" fillId="47" borderId="8" xfId="0" applyFont="1" applyFill="1" applyBorder="1" applyAlignment="1">
      <alignment horizontal="center"/>
    </xf>
    <xf numFmtId="0" fontId="33" fillId="47" borderId="6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/>
    </xf>
    <xf numFmtId="0" fontId="35" fillId="41" borderId="1" xfId="0" applyFont="1" applyFill="1" applyBorder="1" applyAlignment="1">
      <alignment horizontal="center" vertical="center"/>
    </xf>
    <xf numFmtId="190" fontId="27" fillId="0" borderId="20" xfId="0" applyNumberFormat="1" applyFont="1" applyBorder="1" applyAlignment="1">
      <alignment horizontal="left" vertical="top" wrapText="1"/>
    </xf>
    <xf numFmtId="190" fontId="27" fillId="0" borderId="21" xfId="0" applyNumberFormat="1" applyFont="1" applyBorder="1" applyAlignment="1">
      <alignment horizontal="left" vertical="top" wrapText="1"/>
    </xf>
    <xf numFmtId="190" fontId="27" fillId="0" borderId="19" xfId="0" applyNumberFormat="1" applyFont="1" applyBorder="1" applyAlignment="1">
      <alignment horizontal="left" vertical="top" wrapText="1"/>
    </xf>
    <xf numFmtId="188" fontId="27" fillId="0" borderId="19" xfId="0" applyNumberFormat="1" applyFont="1" applyBorder="1" applyAlignment="1">
      <alignment horizontal="center" vertical="top" wrapText="1"/>
    </xf>
    <xf numFmtId="188" fontId="27" fillId="0" borderId="20" xfId="0" applyNumberFormat="1" applyFont="1" applyBorder="1" applyAlignment="1">
      <alignment horizontal="center" vertical="top" wrapText="1"/>
    </xf>
    <xf numFmtId="188" fontId="27" fillId="0" borderId="21" xfId="0" applyNumberFormat="1" applyFont="1" applyBorder="1" applyAlignment="1">
      <alignment horizontal="center" vertical="top" wrapText="1"/>
    </xf>
    <xf numFmtId="188" fontId="30" fillId="44" borderId="19" xfId="0" applyNumberFormat="1" applyFont="1" applyFill="1" applyBorder="1" applyAlignment="1">
      <alignment horizontal="center" vertical="top" wrapText="1"/>
    </xf>
    <xf numFmtId="188" fontId="30" fillId="44" borderId="20" xfId="0" applyNumberFormat="1" applyFont="1" applyFill="1" applyBorder="1" applyAlignment="1">
      <alignment horizontal="center" vertical="top" wrapText="1"/>
    </xf>
    <xf numFmtId="188" fontId="30" fillId="44" borderId="21" xfId="0" applyNumberFormat="1" applyFont="1" applyFill="1" applyBorder="1" applyAlignment="1">
      <alignment horizontal="center" vertical="top" wrapText="1"/>
    </xf>
    <xf numFmtId="190" fontId="30" fillId="44" borderId="19" xfId="0" applyNumberFormat="1" applyFont="1" applyFill="1" applyBorder="1" applyAlignment="1">
      <alignment horizontal="left" vertical="top" wrapText="1"/>
    </xf>
    <xf numFmtId="190" fontId="30" fillId="44" borderId="20" xfId="0" applyNumberFormat="1" applyFont="1" applyFill="1" applyBorder="1" applyAlignment="1">
      <alignment horizontal="left" vertical="top" wrapText="1"/>
    </xf>
    <xf numFmtId="190" fontId="30" fillId="44" borderId="21" xfId="0" applyNumberFormat="1" applyFont="1" applyFill="1" applyBorder="1" applyAlignment="1">
      <alignment horizontal="left" vertical="top" wrapText="1"/>
    </xf>
    <xf numFmtId="189" fontId="27" fillId="0" borderId="19" xfId="0" applyNumberFormat="1" applyFont="1" applyBorder="1" applyAlignment="1">
      <alignment horizontal="left" vertical="top" wrapText="1"/>
    </xf>
    <xf numFmtId="189" fontId="27" fillId="0" borderId="20" xfId="0" applyNumberFormat="1" applyFont="1" applyBorder="1" applyAlignment="1">
      <alignment horizontal="left" vertical="top" wrapText="1"/>
    </xf>
    <xf numFmtId="189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89" fontId="30" fillId="44" borderId="19" xfId="0" applyNumberFormat="1" applyFont="1" applyFill="1" applyBorder="1" applyAlignment="1">
      <alignment horizontal="left" vertical="top" wrapText="1"/>
    </xf>
    <xf numFmtId="189" fontId="30" fillId="44" borderId="20" xfId="0" applyNumberFormat="1" applyFont="1" applyFill="1" applyBorder="1" applyAlignment="1">
      <alignment horizontal="left" vertical="top" wrapText="1"/>
    </xf>
    <xf numFmtId="189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88" fontId="27" fillId="0" borderId="19" xfId="0" applyNumberFormat="1" applyFont="1" applyBorder="1" applyAlignment="1">
      <alignment horizontal="left" vertical="top" wrapText="1"/>
    </xf>
    <xf numFmtId="188" fontId="27" fillId="0" borderId="20" xfId="0" applyNumberFormat="1" applyFont="1" applyBorder="1" applyAlignment="1">
      <alignment horizontal="left" vertical="top" wrapText="1"/>
    </xf>
    <xf numFmtId="188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ส่วนที่ถูกเน้น1" xfId="33" builtinId="30" customBuiltin="1"/>
    <cellStyle name="20% - ส่วนที่ถูกเน้น2" xfId="37" builtinId="34" customBuiltin="1"/>
    <cellStyle name="20% - ส่วนที่ถูกเน้น3" xfId="41" builtinId="38" customBuiltin="1"/>
    <cellStyle name="20% - ส่วนที่ถูกเน้น4" xfId="45" builtinId="42" customBuiltin="1"/>
    <cellStyle name="20% - ส่วนที่ถูกเน้น5" xfId="49" builtinId="46" customBuiltin="1"/>
    <cellStyle name="20% - ส่วนที่ถูกเน้น6" xfId="53" builtinId="50" customBuiltin="1"/>
    <cellStyle name="40% - ส่วนที่ถูกเน้น1" xfId="34" builtinId="31" customBuiltin="1"/>
    <cellStyle name="40% - ส่วนที่ถูกเน้น2" xfId="38" builtinId="35" customBuiltin="1"/>
    <cellStyle name="40% - ส่วนที่ถูกเน้น3" xfId="42" builtinId="39" customBuiltin="1"/>
    <cellStyle name="40% - ส่วนที่ถูกเน้น4" xfId="46" builtinId="43" customBuiltin="1"/>
    <cellStyle name="40% - ส่วนที่ถูกเน้น5" xfId="50" builtinId="47" customBuiltin="1"/>
    <cellStyle name="40% - ส่วนที่ถูกเน้น6" xfId="54" builtinId="51" customBuiltin="1"/>
    <cellStyle name="60% - ส่วนที่ถูกเน้น1" xfId="35" builtinId="32" customBuiltin="1"/>
    <cellStyle name="60% - ส่วนที่ถูกเน้น2" xfId="39" builtinId="36" customBuiltin="1"/>
    <cellStyle name="60% - ส่วนที่ถูกเน้น3" xfId="43" builtinId="40" customBuiltin="1"/>
    <cellStyle name="60% - ส่วนที่ถูกเน้น4" xfId="47" builtinId="44" customBuiltin="1"/>
    <cellStyle name="60% - ส่วนที่ถูกเน้น5" xfId="51" builtinId="48" customBuiltin="1"/>
    <cellStyle name="60% - ส่วนที่ถูกเน้น6" xfId="55" builtinId="52" customBuiltin="1"/>
    <cellStyle name="Comma 2" xfId="1" xr:uid="{00000000-0005-0000-0000-00001C000000}"/>
    <cellStyle name="Comma 2 2" xfId="9" xr:uid="{00000000-0005-0000-0000-00001D000000}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การคำนวณ" xfId="25" builtinId="22" customBuiltin="1"/>
    <cellStyle name="ข้อความเตือน" xfId="28" builtinId="11" customBuiltin="1"/>
    <cellStyle name="ข้อความอธิบาย" xfId="30" builtinId="53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" xfId="7" builtinId="3"/>
    <cellStyle name="จุลภาค 2" xfId="14" xr:uid="{00000000-0005-0000-0000-00003B000000}"/>
    <cellStyle name="จุลภาค 3" xfId="57" xr:uid="{00000000-0005-0000-0000-00003C000000}"/>
    <cellStyle name="ชื่อเรื่อง" xfId="15" builtinId="15" customBuiltin="1"/>
    <cellStyle name="เซลล์ตรวจสอบ" xfId="27" builtinId="23" customBuiltin="1"/>
    <cellStyle name="เซลล์ที่มีลิงก์" xfId="26" builtinId="24" customBuiltin="1"/>
    <cellStyle name="ดี" xfId="20" builtinId="26" customBuiltin="1"/>
    <cellStyle name="ปกติ" xfId="0" builtinId="0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  <cellStyle name="ป้อนค่า" xfId="23" builtinId="20" customBuiltin="1"/>
    <cellStyle name="ปานกลาง" xfId="22" builtinId="28" customBuiltin="1"/>
    <cellStyle name="ผลรวม" xfId="31" builtinId="25" customBuiltin="1"/>
    <cellStyle name="แย่" xfId="21" builtinId="27" customBuiltin="1"/>
    <cellStyle name="ส่วนที่ถูกเน้น1" xfId="32" builtinId="29" customBuiltin="1"/>
    <cellStyle name="ส่วนที่ถูกเน้น2" xfId="36" builtinId="33" customBuiltin="1"/>
    <cellStyle name="ส่วนที่ถูกเน้น3" xfId="40" builtinId="37" customBuiltin="1"/>
    <cellStyle name="ส่วนที่ถูกเน้น4" xfId="44" builtinId="41" customBuiltin="1"/>
    <cellStyle name="ส่วนที่ถูกเน้น5" xfId="48" builtinId="45" customBuiltin="1"/>
    <cellStyle name="ส่วนที่ถูกเน้น6" xfId="52" builtinId="49" customBuiltin="1"/>
    <cellStyle name="แสดงผล" xfId="24" builtinId="21" customBuiltin="1"/>
    <cellStyle name="หมายเหตุ" xfId="29" builtinId="10" customBuiltin="1"/>
    <cellStyle name="หัวเรื่อง 1" xfId="16" builtinId="16" customBuiltin="1"/>
    <cellStyle name="หัวเรื่อง 2" xfId="17" builtinId="17" customBuiltin="1"/>
    <cellStyle name="หัวเรื่อง 3" xfId="18" builtinId="18" customBuiltin="1"/>
    <cellStyle name="หัวเรื่อง 4" xfId="19" builtinId="1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H23"/>
  <sheetViews>
    <sheetView workbookViewId="0">
      <selection activeCell="J5" sqref="J5"/>
    </sheetView>
  </sheetViews>
  <sheetFormatPr defaultColWidth="8.8984375" defaultRowHeight="21" x14ac:dyDescent="0.4"/>
  <cols>
    <col min="1" max="6" width="10.8984375" style="1" customWidth="1"/>
    <col min="7" max="7" width="26.59765625" style="1" customWidth="1"/>
    <col min="8" max="8" width="19.8984375" style="1" hidden="1" customWidth="1"/>
    <col min="9" max="16384" width="8.8984375" style="1"/>
  </cols>
  <sheetData>
    <row r="2" spans="1:8" x14ac:dyDescent="0.4">
      <c r="A2" s="143" t="s">
        <v>228</v>
      </c>
      <c r="B2" s="143"/>
      <c r="C2" s="143"/>
      <c r="D2" s="143"/>
      <c r="E2" s="143"/>
      <c r="F2" s="143"/>
      <c r="G2" s="143"/>
      <c r="H2" s="143"/>
    </row>
    <row r="3" spans="1:8" x14ac:dyDescent="0.4">
      <c r="A3" s="144" t="s">
        <v>215</v>
      </c>
      <c r="B3" s="144"/>
      <c r="C3" s="144"/>
      <c r="D3" s="144"/>
      <c r="E3" s="144"/>
      <c r="F3" s="144"/>
      <c r="G3" s="144"/>
      <c r="H3" s="144"/>
    </row>
    <row r="4" spans="1:8" x14ac:dyDescent="0.4">
      <c r="A4" s="144" t="s">
        <v>301</v>
      </c>
      <c r="B4" s="144"/>
      <c r="C4" s="144"/>
      <c r="D4" s="144"/>
      <c r="E4" s="144"/>
      <c r="F4" s="144"/>
      <c r="G4" s="144"/>
      <c r="H4" s="144"/>
    </row>
    <row r="5" spans="1:8" x14ac:dyDescent="0.4">
      <c r="A5" s="145" t="s">
        <v>317</v>
      </c>
      <c r="B5" s="145"/>
      <c r="C5" s="145"/>
      <c r="D5" s="145"/>
      <c r="E5" s="145"/>
      <c r="F5" s="145"/>
      <c r="G5" s="145"/>
      <c r="H5" s="145"/>
    </row>
    <row r="6" spans="1:8" x14ac:dyDescent="0.4">
      <c r="A6" s="146" t="s">
        <v>173</v>
      </c>
      <c r="B6" s="147" t="s">
        <v>210</v>
      </c>
      <c r="C6" s="149" t="s">
        <v>211</v>
      </c>
      <c r="D6" s="150"/>
      <c r="E6" s="150"/>
      <c r="F6" s="150"/>
      <c r="G6" s="151"/>
      <c r="H6" s="59"/>
    </row>
    <row r="7" spans="1:8" x14ac:dyDescent="0.4">
      <c r="A7" s="146"/>
      <c r="B7" s="148"/>
      <c r="C7" s="2" t="s">
        <v>309</v>
      </c>
      <c r="D7" s="35" t="s">
        <v>171</v>
      </c>
      <c r="E7" s="5" t="s">
        <v>310</v>
      </c>
      <c r="F7" s="6" t="s">
        <v>171</v>
      </c>
      <c r="G7" s="35" t="s">
        <v>311</v>
      </c>
      <c r="H7" s="35" t="s">
        <v>312</v>
      </c>
    </row>
    <row r="8" spans="1:8" x14ac:dyDescent="0.4">
      <c r="A8" s="17">
        <v>1</v>
      </c>
      <c r="B8" s="60">
        <v>103</v>
      </c>
      <c r="C8" s="17"/>
      <c r="D8" s="58">
        <f>C8/B8*100</f>
        <v>0</v>
      </c>
      <c r="E8" s="3">
        <f>B8-C8</f>
        <v>103</v>
      </c>
      <c r="F8" s="4">
        <f>E8*100/103</f>
        <v>100</v>
      </c>
      <c r="G8" s="17">
        <f>C8+E8</f>
        <v>103</v>
      </c>
      <c r="H8" s="17"/>
    </row>
    <row r="9" spans="1:8" x14ac:dyDescent="0.4">
      <c r="A9" s="17">
        <v>2</v>
      </c>
      <c r="B9" s="60">
        <v>47</v>
      </c>
      <c r="C9" s="17"/>
      <c r="D9" s="58">
        <f t="shared" ref="D9:D20" si="0">C9/B9*100</f>
        <v>0</v>
      </c>
      <c r="E9" s="3">
        <f t="shared" ref="E9:E19" si="1">B9-C9</f>
        <v>47</v>
      </c>
      <c r="F9" s="4">
        <f t="shared" ref="F9:F19" si="2">E9*100/103</f>
        <v>45.631067961165051</v>
      </c>
      <c r="G9" s="17">
        <f t="shared" ref="G9:G20" si="3">C9+E9</f>
        <v>47</v>
      </c>
      <c r="H9" s="17"/>
    </row>
    <row r="10" spans="1:8" x14ac:dyDescent="0.4">
      <c r="A10" s="17">
        <v>3</v>
      </c>
      <c r="B10" s="60">
        <v>54</v>
      </c>
      <c r="C10" s="17"/>
      <c r="D10" s="58">
        <f t="shared" si="0"/>
        <v>0</v>
      </c>
      <c r="E10" s="3">
        <f t="shared" si="1"/>
        <v>54</v>
      </c>
      <c r="F10" s="4">
        <f t="shared" si="2"/>
        <v>52.427184466019419</v>
      </c>
      <c r="G10" s="17">
        <f t="shared" si="3"/>
        <v>54</v>
      </c>
      <c r="H10" s="17"/>
    </row>
    <row r="11" spans="1:8" x14ac:dyDescent="0.4">
      <c r="A11" s="17">
        <v>4</v>
      </c>
      <c r="B11" s="60">
        <v>72</v>
      </c>
      <c r="C11" s="17"/>
      <c r="D11" s="58">
        <f t="shared" si="0"/>
        <v>0</v>
      </c>
      <c r="E11" s="3">
        <f t="shared" si="1"/>
        <v>72</v>
      </c>
      <c r="F11" s="4">
        <f t="shared" si="2"/>
        <v>69.902912621359221</v>
      </c>
      <c r="G11" s="17">
        <f t="shared" si="3"/>
        <v>72</v>
      </c>
      <c r="H11" s="17"/>
    </row>
    <row r="12" spans="1:8" x14ac:dyDescent="0.4">
      <c r="A12" s="17">
        <v>5</v>
      </c>
      <c r="B12" s="60">
        <v>67</v>
      </c>
      <c r="C12" s="17"/>
      <c r="D12" s="58">
        <f t="shared" si="0"/>
        <v>0</v>
      </c>
      <c r="E12" s="3">
        <f t="shared" si="1"/>
        <v>67</v>
      </c>
      <c r="F12" s="4">
        <f t="shared" si="2"/>
        <v>65.048543689320383</v>
      </c>
      <c r="G12" s="17">
        <f t="shared" si="3"/>
        <v>67</v>
      </c>
      <c r="H12" s="17"/>
    </row>
    <row r="13" spans="1:8" x14ac:dyDescent="0.4">
      <c r="A13" s="17">
        <v>6</v>
      </c>
      <c r="B13" s="60">
        <v>73</v>
      </c>
      <c r="C13" s="17"/>
      <c r="D13" s="58">
        <f t="shared" si="0"/>
        <v>0</v>
      </c>
      <c r="E13" s="3">
        <f t="shared" si="1"/>
        <v>73</v>
      </c>
      <c r="F13" s="4">
        <f t="shared" si="2"/>
        <v>70.873786407766985</v>
      </c>
      <c r="G13" s="17">
        <f t="shared" si="3"/>
        <v>73</v>
      </c>
      <c r="H13" s="17"/>
    </row>
    <row r="14" spans="1:8" x14ac:dyDescent="0.4">
      <c r="A14" s="17">
        <v>7</v>
      </c>
      <c r="B14" s="60">
        <v>77</v>
      </c>
      <c r="C14" s="17"/>
      <c r="D14" s="58">
        <f t="shared" si="0"/>
        <v>0</v>
      </c>
      <c r="E14" s="3">
        <f t="shared" si="1"/>
        <v>77</v>
      </c>
      <c r="F14" s="4">
        <f t="shared" si="2"/>
        <v>74.757281553398059</v>
      </c>
      <c r="G14" s="17">
        <f t="shared" si="3"/>
        <v>77</v>
      </c>
      <c r="H14" s="17"/>
    </row>
    <row r="15" spans="1:8" x14ac:dyDescent="0.4">
      <c r="A15" s="61">
        <v>8</v>
      </c>
      <c r="B15" s="62">
        <v>88</v>
      </c>
      <c r="C15" s="61"/>
      <c r="D15" s="63">
        <f t="shared" si="0"/>
        <v>0</v>
      </c>
      <c r="E15" s="64">
        <f t="shared" si="1"/>
        <v>88</v>
      </c>
      <c r="F15" s="65">
        <f>E15*100/103</f>
        <v>85.4368932038835</v>
      </c>
      <c r="G15" s="61">
        <f t="shared" si="3"/>
        <v>88</v>
      </c>
      <c r="H15" s="61"/>
    </row>
    <row r="16" spans="1:8" x14ac:dyDescent="0.4">
      <c r="A16" s="17">
        <v>9</v>
      </c>
      <c r="B16" s="60">
        <v>90</v>
      </c>
      <c r="C16" s="17"/>
      <c r="D16" s="58">
        <f t="shared" si="0"/>
        <v>0</v>
      </c>
      <c r="E16" s="3">
        <f t="shared" si="1"/>
        <v>90</v>
      </c>
      <c r="F16" s="4">
        <f t="shared" si="2"/>
        <v>87.378640776699029</v>
      </c>
      <c r="G16" s="17">
        <f t="shared" si="3"/>
        <v>90</v>
      </c>
      <c r="H16" s="17"/>
    </row>
    <row r="17" spans="1:8" x14ac:dyDescent="0.4">
      <c r="A17" s="17">
        <v>10</v>
      </c>
      <c r="B17" s="60">
        <v>71</v>
      </c>
      <c r="C17" s="17"/>
      <c r="D17" s="58">
        <f t="shared" si="0"/>
        <v>0</v>
      </c>
      <c r="E17" s="3">
        <f t="shared" si="1"/>
        <v>71</v>
      </c>
      <c r="F17" s="4">
        <f t="shared" si="2"/>
        <v>68.932038834951456</v>
      </c>
      <c r="G17" s="17">
        <f t="shared" si="3"/>
        <v>71</v>
      </c>
      <c r="H17" s="17"/>
    </row>
    <row r="18" spans="1:8" x14ac:dyDescent="0.4">
      <c r="A18" s="17">
        <v>11</v>
      </c>
      <c r="B18" s="60">
        <v>82</v>
      </c>
      <c r="C18" s="17"/>
      <c r="D18" s="58">
        <f t="shared" si="0"/>
        <v>0</v>
      </c>
      <c r="E18" s="3">
        <f t="shared" si="1"/>
        <v>82</v>
      </c>
      <c r="F18" s="4">
        <f t="shared" si="2"/>
        <v>79.611650485436897</v>
      </c>
      <c r="G18" s="17">
        <f t="shared" si="3"/>
        <v>82</v>
      </c>
      <c r="H18" s="17"/>
    </row>
    <row r="19" spans="1:8" x14ac:dyDescent="0.4">
      <c r="A19" s="66">
        <v>12</v>
      </c>
      <c r="B19" s="67">
        <v>78</v>
      </c>
      <c r="C19" s="66"/>
      <c r="D19" s="68">
        <f t="shared" si="0"/>
        <v>0</v>
      </c>
      <c r="E19" s="3">
        <f t="shared" si="1"/>
        <v>78</v>
      </c>
      <c r="F19" s="4">
        <f t="shared" si="2"/>
        <v>75.728155339805824</v>
      </c>
      <c r="G19" s="17">
        <f t="shared" si="3"/>
        <v>78</v>
      </c>
      <c r="H19" s="66"/>
    </row>
    <row r="20" spans="1:8" x14ac:dyDescent="0.4">
      <c r="A20" s="18" t="s">
        <v>212</v>
      </c>
      <c r="B20" s="18">
        <f>SUM(B8:B19)</f>
        <v>902</v>
      </c>
      <c r="C20" s="18">
        <f>SUM(C8:C19)</f>
        <v>0</v>
      </c>
      <c r="D20" s="69">
        <f t="shared" si="0"/>
        <v>0</v>
      </c>
      <c r="E20" s="19">
        <f>SUM(E8:E19)</f>
        <v>902</v>
      </c>
      <c r="F20" s="20">
        <f>E20*100/103</f>
        <v>875.72815533980588</v>
      </c>
      <c r="G20" s="18">
        <f t="shared" si="3"/>
        <v>902</v>
      </c>
      <c r="H20" s="18"/>
    </row>
    <row r="21" spans="1:8" x14ac:dyDescent="0.4">
      <c r="D21" s="42"/>
    </row>
    <row r="22" spans="1:8" x14ac:dyDescent="0.4">
      <c r="D22" s="42"/>
    </row>
    <row r="23" spans="1:8" x14ac:dyDescent="0.4">
      <c r="D23" s="42"/>
    </row>
  </sheetData>
  <mergeCells count="7">
    <mergeCell ref="A2:H2"/>
    <mergeCell ref="A3:H3"/>
    <mergeCell ref="A4:H4"/>
    <mergeCell ref="A5:H5"/>
    <mergeCell ref="A6:A7"/>
    <mergeCell ref="B6:B7"/>
    <mergeCell ref="C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25"/>
  <sheetViews>
    <sheetView topLeftCell="A4" zoomScale="60" zoomScaleNormal="60" zoomScaleSheetLayoutView="50" workbookViewId="0">
      <selection activeCell="R17" sqref="R17"/>
    </sheetView>
  </sheetViews>
  <sheetFormatPr defaultColWidth="9" defaultRowHeight="23.4" x14ac:dyDescent="0.45"/>
  <cols>
    <col min="1" max="1" width="9" style="101"/>
    <col min="2" max="2" width="8.3984375" style="101" customWidth="1"/>
    <col min="3" max="3" width="24.09765625" style="101" customWidth="1"/>
    <col min="4" max="4" width="11.3984375" style="122" customWidth="1"/>
    <col min="5" max="9" width="12.3984375" style="122" customWidth="1"/>
    <col min="10" max="10" width="15.09765625" style="122" customWidth="1"/>
    <col min="11" max="11" width="12.3984375" style="122" customWidth="1"/>
    <col min="12" max="12" width="14.8984375" style="122" customWidth="1"/>
    <col min="13" max="16384" width="9" style="101"/>
  </cols>
  <sheetData>
    <row r="1" spans="1:12" x14ac:dyDescent="0.45">
      <c r="A1" s="100"/>
      <c r="B1" s="158" t="s">
        <v>318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x14ac:dyDescent="0.45">
      <c r="A2" s="156" t="s">
        <v>170</v>
      </c>
      <c r="B2" s="156" t="s">
        <v>176</v>
      </c>
      <c r="C2" s="156" t="s">
        <v>180</v>
      </c>
      <c r="D2" s="103"/>
      <c r="E2" s="153" t="s">
        <v>198</v>
      </c>
      <c r="F2" s="154"/>
      <c r="G2" s="154"/>
      <c r="H2" s="155"/>
      <c r="I2" s="153" t="s">
        <v>199</v>
      </c>
      <c r="J2" s="154"/>
      <c r="K2" s="154"/>
      <c r="L2" s="154"/>
    </row>
    <row r="3" spans="1:12" ht="46.8" x14ac:dyDescent="0.45">
      <c r="A3" s="157"/>
      <c r="B3" s="157"/>
      <c r="C3" s="157"/>
      <c r="D3" s="104" t="s">
        <v>296</v>
      </c>
      <c r="E3" s="102" t="s">
        <v>197</v>
      </c>
      <c r="F3" s="102" t="s">
        <v>200</v>
      </c>
      <c r="G3" s="102" t="s">
        <v>201</v>
      </c>
      <c r="H3" s="105" t="s">
        <v>202</v>
      </c>
      <c r="I3" s="102" t="s">
        <v>197</v>
      </c>
      <c r="J3" s="102" t="s">
        <v>200</v>
      </c>
      <c r="K3" s="102" t="s">
        <v>201</v>
      </c>
      <c r="L3" s="105" t="s">
        <v>202</v>
      </c>
    </row>
    <row r="4" spans="1:12" x14ac:dyDescent="0.45">
      <c r="A4" s="106">
        <v>1</v>
      </c>
      <c r="B4" s="106"/>
      <c r="C4" s="106" t="s">
        <v>286</v>
      </c>
      <c r="D4" s="106" t="s">
        <v>320</v>
      </c>
      <c r="E4" s="106" t="s">
        <v>320</v>
      </c>
      <c r="F4" s="106" t="s">
        <v>320</v>
      </c>
      <c r="G4" s="106" t="s">
        <v>320</v>
      </c>
      <c r="H4" s="106" t="s">
        <v>320</v>
      </c>
      <c r="I4" s="106" t="s">
        <v>320</v>
      </c>
      <c r="J4" s="106" t="s">
        <v>320</v>
      </c>
      <c r="K4" s="106" t="s">
        <v>320</v>
      </c>
      <c r="L4" s="106" t="s">
        <v>320</v>
      </c>
    </row>
    <row r="5" spans="1:12" ht="24.6" customHeight="1" x14ac:dyDescent="0.45">
      <c r="A5" s="107">
        <f>'[2]Table 1'!A6</f>
        <v>2</v>
      </c>
      <c r="B5" s="107">
        <f>'[2]Table 1'!B6</f>
        <v>2</v>
      </c>
      <c r="C5" s="108" t="s">
        <v>221</v>
      </c>
      <c r="D5" s="107">
        <v>38</v>
      </c>
      <c r="E5" s="107">
        <v>37</v>
      </c>
      <c r="F5" s="109">
        <v>981.88</v>
      </c>
      <c r="G5" s="110">
        <v>245.32</v>
      </c>
      <c r="H5" s="111">
        <f>SUM(F5:G5)</f>
        <v>1227.2</v>
      </c>
      <c r="I5" s="112">
        <v>28</v>
      </c>
      <c r="J5" s="111">
        <v>16642.95</v>
      </c>
      <c r="K5" s="111">
        <v>4920.08</v>
      </c>
      <c r="L5" s="111">
        <f>SUM(J5:K5)</f>
        <v>21563.03</v>
      </c>
    </row>
    <row r="6" spans="1:12" x14ac:dyDescent="0.45">
      <c r="A6" s="113">
        <f>'[2]Table 1'!A7</f>
        <v>3</v>
      </c>
      <c r="B6" s="107">
        <f>'[2]Table 1'!B7</f>
        <v>3</v>
      </c>
      <c r="C6" s="108" t="s">
        <v>226</v>
      </c>
      <c r="D6" s="112">
        <v>20</v>
      </c>
      <c r="E6" s="112">
        <v>20</v>
      </c>
      <c r="F6" s="114">
        <v>884.78</v>
      </c>
      <c r="G6" s="114">
        <v>148.22999999999999</v>
      </c>
      <c r="H6" s="111">
        <f>SUM(F6:G6)</f>
        <v>1033.01</v>
      </c>
      <c r="I6" s="112">
        <v>16</v>
      </c>
      <c r="J6" s="111">
        <v>14123.94</v>
      </c>
      <c r="K6" s="111">
        <v>4900.5600000000004</v>
      </c>
      <c r="L6" s="111">
        <f>SUM(J6:K6)</f>
        <v>19024.5</v>
      </c>
    </row>
    <row r="7" spans="1:12" x14ac:dyDescent="0.45">
      <c r="A7" s="115">
        <f>'[2]Table 1'!A8</f>
        <v>4</v>
      </c>
      <c r="B7" s="115">
        <f>'[2]Table 1'!B8</f>
        <v>4</v>
      </c>
      <c r="C7" s="116" t="s">
        <v>232</v>
      </c>
      <c r="D7" s="115" t="s">
        <v>320</v>
      </c>
      <c r="E7" s="115" t="s">
        <v>320</v>
      </c>
      <c r="F7" s="115" t="s">
        <v>320</v>
      </c>
      <c r="G7" s="115" t="s">
        <v>320</v>
      </c>
      <c r="H7" s="115" t="s">
        <v>320</v>
      </c>
      <c r="I7" s="115" t="s">
        <v>320</v>
      </c>
      <c r="J7" s="115" t="s">
        <v>320</v>
      </c>
      <c r="K7" s="115" t="s">
        <v>320</v>
      </c>
      <c r="L7" s="115" t="s">
        <v>320</v>
      </c>
    </row>
    <row r="8" spans="1:12" x14ac:dyDescent="0.45">
      <c r="A8" s="113">
        <f>'[2]Table 1'!A9</f>
        <v>5</v>
      </c>
      <c r="B8" s="107">
        <f>'[2]Table 1'!B9</f>
        <v>5</v>
      </c>
      <c r="C8" s="108" t="s">
        <v>218</v>
      </c>
      <c r="D8" s="112">
        <v>282</v>
      </c>
      <c r="E8" s="112">
        <v>272</v>
      </c>
      <c r="F8" s="114">
        <v>904.43</v>
      </c>
      <c r="G8" s="114">
        <v>136.16</v>
      </c>
      <c r="H8" s="111">
        <f>SUM(F8:G8)</f>
        <v>1040.5899999999999</v>
      </c>
      <c r="I8" s="112">
        <v>267</v>
      </c>
      <c r="J8" s="111">
        <v>14241.28</v>
      </c>
      <c r="K8" s="111">
        <v>4106.28</v>
      </c>
      <c r="L8" s="111">
        <f>SUM(J8:K8)</f>
        <v>18347.560000000001</v>
      </c>
    </row>
    <row r="9" spans="1:12" ht="24.6" customHeight="1" x14ac:dyDescent="0.45">
      <c r="A9" s="107">
        <f>'[2]Table 1'!A10</f>
        <v>6</v>
      </c>
      <c r="B9" s="107">
        <f>'[2]Table 1'!B10</f>
        <v>6</v>
      </c>
      <c r="C9" s="108" t="s">
        <v>217</v>
      </c>
      <c r="D9" s="112">
        <v>163</v>
      </c>
      <c r="E9" s="112">
        <v>160</v>
      </c>
      <c r="F9" s="114">
        <v>894.36</v>
      </c>
      <c r="G9" s="114">
        <v>154.59</v>
      </c>
      <c r="H9" s="111">
        <f>SUM(F9:G9)</f>
        <v>1048.95</v>
      </c>
      <c r="I9" s="112">
        <v>157</v>
      </c>
      <c r="J9" s="111">
        <v>14258.41</v>
      </c>
      <c r="K9" s="111">
        <v>4296.79</v>
      </c>
      <c r="L9" s="111">
        <f t="shared" ref="L9:L23" si="0">SUM(J9:K9)</f>
        <v>18555.2</v>
      </c>
    </row>
    <row r="10" spans="1:12" x14ac:dyDescent="0.45">
      <c r="A10" s="117">
        <f>'[2]Table 1'!A11</f>
        <v>7</v>
      </c>
      <c r="B10" s="115">
        <f>'[2]Table 1'!B11</f>
        <v>7</v>
      </c>
      <c r="C10" s="116" t="s">
        <v>233</v>
      </c>
      <c r="D10" s="115" t="s">
        <v>320</v>
      </c>
      <c r="E10" s="115" t="s">
        <v>320</v>
      </c>
      <c r="F10" s="115" t="s">
        <v>320</v>
      </c>
      <c r="G10" s="115" t="s">
        <v>320</v>
      </c>
      <c r="H10" s="115" t="s">
        <v>320</v>
      </c>
      <c r="I10" s="115" t="s">
        <v>320</v>
      </c>
      <c r="J10" s="115" t="s">
        <v>320</v>
      </c>
      <c r="K10" s="115" t="s">
        <v>320</v>
      </c>
      <c r="L10" s="115" t="s">
        <v>320</v>
      </c>
    </row>
    <row r="11" spans="1:12" x14ac:dyDescent="0.45">
      <c r="A11" s="117">
        <v>8</v>
      </c>
      <c r="B11" s="115">
        <v>8</v>
      </c>
      <c r="C11" s="116" t="s">
        <v>287</v>
      </c>
      <c r="D11" s="115" t="s">
        <v>320</v>
      </c>
      <c r="E11" s="115" t="s">
        <v>320</v>
      </c>
      <c r="F11" s="115" t="s">
        <v>320</v>
      </c>
      <c r="G11" s="115" t="s">
        <v>320</v>
      </c>
      <c r="H11" s="115" t="s">
        <v>320</v>
      </c>
      <c r="I11" s="115" t="s">
        <v>320</v>
      </c>
      <c r="J11" s="115" t="s">
        <v>320</v>
      </c>
      <c r="K11" s="115" t="s">
        <v>320</v>
      </c>
      <c r="L11" s="115" t="s">
        <v>320</v>
      </c>
    </row>
    <row r="12" spans="1:12" x14ac:dyDescent="0.45">
      <c r="A12" s="107">
        <v>9</v>
      </c>
      <c r="B12" s="107">
        <v>9</v>
      </c>
      <c r="C12" s="108" t="s">
        <v>283</v>
      </c>
      <c r="D12" s="112">
        <v>91</v>
      </c>
      <c r="E12" s="112">
        <v>89</v>
      </c>
      <c r="F12" s="114">
        <v>887.69</v>
      </c>
      <c r="G12" s="114">
        <v>130.65</v>
      </c>
      <c r="H12" s="114">
        <f>SUM(F12:G12)</f>
        <v>1018.34</v>
      </c>
      <c r="I12" s="112">
        <v>86</v>
      </c>
      <c r="J12" s="111">
        <v>13642.02</v>
      </c>
      <c r="K12" s="111">
        <v>3403.96</v>
      </c>
      <c r="L12" s="111">
        <f t="shared" si="0"/>
        <v>17045.98</v>
      </c>
    </row>
    <row r="13" spans="1:12" x14ac:dyDescent="0.45">
      <c r="A13" s="118">
        <v>10</v>
      </c>
      <c r="B13" s="119">
        <v>10</v>
      </c>
      <c r="C13" s="120" t="s">
        <v>219</v>
      </c>
      <c r="D13" s="112">
        <v>67</v>
      </c>
      <c r="E13" s="112">
        <v>65</v>
      </c>
      <c r="F13" s="114">
        <v>917.61</v>
      </c>
      <c r="G13" s="114">
        <v>150.34</v>
      </c>
      <c r="H13" s="114">
        <f>SUM(F13:G13)</f>
        <v>1067.95</v>
      </c>
      <c r="I13" s="112">
        <v>64</v>
      </c>
      <c r="J13" s="111">
        <v>13133.38</v>
      </c>
      <c r="K13" s="111">
        <v>3321.89</v>
      </c>
      <c r="L13" s="111">
        <f t="shared" si="0"/>
        <v>16455.27</v>
      </c>
    </row>
    <row r="14" spans="1:12" x14ac:dyDescent="0.45">
      <c r="A14" s="115">
        <v>11</v>
      </c>
      <c r="B14" s="115">
        <v>11</v>
      </c>
      <c r="C14" s="116" t="s">
        <v>288</v>
      </c>
      <c r="D14" s="115" t="s">
        <v>320</v>
      </c>
      <c r="E14" s="115" t="s">
        <v>320</v>
      </c>
      <c r="F14" s="115" t="s">
        <v>320</v>
      </c>
      <c r="G14" s="115" t="s">
        <v>320</v>
      </c>
      <c r="H14" s="115" t="s">
        <v>320</v>
      </c>
      <c r="I14" s="115" t="s">
        <v>320</v>
      </c>
      <c r="J14" s="115" t="s">
        <v>320</v>
      </c>
      <c r="K14" s="115" t="s">
        <v>320</v>
      </c>
      <c r="L14" s="115" t="s">
        <v>320</v>
      </c>
    </row>
    <row r="15" spans="1:12" x14ac:dyDescent="0.45">
      <c r="A15" s="113">
        <v>12</v>
      </c>
      <c r="B15" s="107">
        <v>12</v>
      </c>
      <c r="C15" s="108" t="s">
        <v>223</v>
      </c>
      <c r="D15" s="112">
        <v>32</v>
      </c>
      <c r="E15" s="112">
        <v>32</v>
      </c>
      <c r="F15" s="114">
        <v>949.2</v>
      </c>
      <c r="G15" s="114">
        <v>150.62</v>
      </c>
      <c r="H15" s="111">
        <f>SUM(F15:G15)</f>
        <v>1099.8200000000002</v>
      </c>
      <c r="I15" s="112">
        <v>29</v>
      </c>
      <c r="J15" s="111">
        <v>14796.52</v>
      </c>
      <c r="K15" s="111">
        <v>4260.07</v>
      </c>
      <c r="L15" s="111">
        <f t="shared" si="0"/>
        <v>19056.59</v>
      </c>
    </row>
    <row r="16" spans="1:12" x14ac:dyDescent="0.45">
      <c r="A16" s="107">
        <v>13</v>
      </c>
      <c r="B16" s="107">
        <v>13</v>
      </c>
      <c r="C16" s="108" t="s">
        <v>220</v>
      </c>
      <c r="D16" s="112">
        <v>76</v>
      </c>
      <c r="E16" s="112">
        <v>75</v>
      </c>
      <c r="F16" s="114">
        <v>924.12</v>
      </c>
      <c r="G16" s="114">
        <v>121.66</v>
      </c>
      <c r="H16" s="111">
        <f>SUM(F16:G16)</f>
        <v>1045.78</v>
      </c>
      <c r="I16" s="112">
        <v>74</v>
      </c>
      <c r="J16" s="111">
        <v>13963.22</v>
      </c>
      <c r="K16" s="111">
        <v>2621.06</v>
      </c>
      <c r="L16" s="111">
        <f t="shared" si="0"/>
        <v>16584.28</v>
      </c>
    </row>
    <row r="17" spans="1:12" x14ac:dyDescent="0.45">
      <c r="A17" s="117">
        <v>14</v>
      </c>
      <c r="B17" s="115">
        <v>14</v>
      </c>
      <c r="C17" s="116" t="s">
        <v>284</v>
      </c>
      <c r="D17" s="115" t="s">
        <v>320</v>
      </c>
      <c r="E17" s="115" t="s">
        <v>320</v>
      </c>
      <c r="F17" s="115" t="s">
        <v>320</v>
      </c>
      <c r="G17" s="115" t="s">
        <v>320</v>
      </c>
      <c r="H17" s="115" t="s">
        <v>320</v>
      </c>
      <c r="I17" s="115" t="s">
        <v>320</v>
      </c>
      <c r="J17" s="115" t="s">
        <v>320</v>
      </c>
      <c r="K17" s="115" t="s">
        <v>320</v>
      </c>
      <c r="L17" s="115" t="s">
        <v>320</v>
      </c>
    </row>
    <row r="18" spans="1:12" x14ac:dyDescent="0.45">
      <c r="A18" s="107">
        <v>15</v>
      </c>
      <c r="B18" s="107">
        <v>15</v>
      </c>
      <c r="C18" s="108" t="s">
        <v>225</v>
      </c>
      <c r="D18" s="112">
        <v>43</v>
      </c>
      <c r="E18" s="112">
        <v>43</v>
      </c>
      <c r="F18" s="114">
        <v>981.5</v>
      </c>
      <c r="G18" s="114">
        <v>168.79</v>
      </c>
      <c r="H18" s="111">
        <f>SUM(F18:G18)</f>
        <v>1150.29</v>
      </c>
      <c r="I18" s="112">
        <v>41</v>
      </c>
      <c r="J18" s="111">
        <v>15768.47</v>
      </c>
      <c r="K18" s="111">
        <v>2475.13</v>
      </c>
      <c r="L18" s="111">
        <f t="shared" si="0"/>
        <v>18243.599999999999</v>
      </c>
    </row>
    <row r="19" spans="1:12" x14ac:dyDescent="0.45">
      <c r="A19" s="113">
        <v>16</v>
      </c>
      <c r="B19" s="107">
        <v>16</v>
      </c>
      <c r="C19" s="108" t="s">
        <v>216</v>
      </c>
      <c r="D19" s="112">
        <v>29</v>
      </c>
      <c r="E19" s="112">
        <v>28</v>
      </c>
      <c r="F19" s="114">
        <v>1015.26</v>
      </c>
      <c r="G19" s="114">
        <v>158.94999999999999</v>
      </c>
      <c r="H19" s="111">
        <f t="shared" ref="H19:H23" si="1">SUM(F19:G19)</f>
        <v>1174.21</v>
      </c>
      <c r="I19" s="112">
        <v>28</v>
      </c>
      <c r="J19" s="111">
        <v>15823.34</v>
      </c>
      <c r="K19" s="111">
        <v>2476.19</v>
      </c>
      <c r="L19" s="111">
        <f t="shared" si="0"/>
        <v>18299.53</v>
      </c>
    </row>
    <row r="20" spans="1:12" x14ac:dyDescent="0.45">
      <c r="A20" s="107">
        <v>17</v>
      </c>
      <c r="B20" s="107">
        <v>17</v>
      </c>
      <c r="C20" s="108" t="s">
        <v>222</v>
      </c>
      <c r="D20" s="112">
        <v>26</v>
      </c>
      <c r="E20" s="112">
        <v>23</v>
      </c>
      <c r="F20" s="111">
        <v>1091.49</v>
      </c>
      <c r="G20" s="114">
        <v>146.81</v>
      </c>
      <c r="H20" s="111">
        <f t="shared" si="1"/>
        <v>1238.3</v>
      </c>
      <c r="I20" s="112">
        <v>26</v>
      </c>
      <c r="J20" s="111">
        <v>15604.43</v>
      </c>
      <c r="K20" s="111">
        <v>2382.75</v>
      </c>
      <c r="L20" s="111">
        <f t="shared" si="0"/>
        <v>17987.18</v>
      </c>
    </row>
    <row r="21" spans="1:12" x14ac:dyDescent="0.45">
      <c r="A21" s="113">
        <v>18</v>
      </c>
      <c r="B21" s="107">
        <v>18</v>
      </c>
      <c r="C21" s="108" t="s">
        <v>285</v>
      </c>
      <c r="D21" s="112">
        <v>9</v>
      </c>
      <c r="E21" s="112">
        <v>9</v>
      </c>
      <c r="F21" s="111">
        <v>1169.94</v>
      </c>
      <c r="G21" s="114">
        <v>166.18</v>
      </c>
      <c r="H21" s="111">
        <f t="shared" si="1"/>
        <v>1336.1200000000001</v>
      </c>
      <c r="I21" s="112">
        <v>9</v>
      </c>
      <c r="J21" s="111">
        <v>16926.78</v>
      </c>
      <c r="K21" s="111">
        <v>2765.57</v>
      </c>
      <c r="L21" s="111">
        <f t="shared" si="0"/>
        <v>19692.349999999999</v>
      </c>
    </row>
    <row r="22" spans="1:12" x14ac:dyDescent="0.45">
      <c r="A22" s="107">
        <v>19</v>
      </c>
      <c r="B22" s="107">
        <v>19</v>
      </c>
      <c r="C22" s="108" t="s">
        <v>224</v>
      </c>
      <c r="D22" s="112">
        <v>22</v>
      </c>
      <c r="E22" s="112">
        <v>22</v>
      </c>
      <c r="F22" s="111">
        <v>1428.21</v>
      </c>
      <c r="G22" s="114">
        <v>201.51</v>
      </c>
      <c r="H22" s="111">
        <f t="shared" si="1"/>
        <v>1629.72</v>
      </c>
      <c r="I22" s="112">
        <v>22</v>
      </c>
      <c r="J22" s="111">
        <v>14853.46</v>
      </c>
      <c r="K22" s="111">
        <v>1693.59</v>
      </c>
      <c r="L22" s="111">
        <f t="shared" si="0"/>
        <v>16547.05</v>
      </c>
    </row>
    <row r="23" spans="1:12" x14ac:dyDescent="0.45">
      <c r="A23" s="113">
        <v>20</v>
      </c>
      <c r="B23" s="107">
        <v>20</v>
      </c>
      <c r="C23" s="108" t="s">
        <v>227</v>
      </c>
      <c r="D23" s="112">
        <v>5</v>
      </c>
      <c r="E23" s="112">
        <v>5</v>
      </c>
      <c r="F23" s="111">
        <v>1839.19</v>
      </c>
      <c r="G23" s="114">
        <v>234.06</v>
      </c>
      <c r="H23" s="111">
        <f t="shared" si="1"/>
        <v>2073.25</v>
      </c>
      <c r="I23" s="112">
        <v>5</v>
      </c>
      <c r="J23" s="111">
        <v>14983.34</v>
      </c>
      <c r="K23" s="111">
        <v>1900.01</v>
      </c>
      <c r="L23" s="111">
        <f t="shared" si="0"/>
        <v>16883.349999999999</v>
      </c>
    </row>
    <row r="24" spans="1:12" x14ac:dyDescent="0.45">
      <c r="A24" s="152" t="str">
        <f>'[2]Table 1'!C23</f>
        <v>รวม</v>
      </c>
      <c r="B24" s="152"/>
      <c r="C24" s="152"/>
      <c r="D24" s="115">
        <f>SUM(D5:D23)</f>
        <v>903</v>
      </c>
      <c r="E24" s="121">
        <f>SUM(E5:E23)</f>
        <v>880</v>
      </c>
      <c r="F24" s="121"/>
      <c r="G24" s="121"/>
      <c r="H24" s="121"/>
      <c r="I24" s="121">
        <f t="shared" ref="I24" si="2">SUM(I5:I23)</f>
        <v>852</v>
      </c>
      <c r="J24" s="121"/>
      <c r="K24" s="121"/>
      <c r="L24" s="121"/>
    </row>
    <row r="25" spans="1:12" x14ac:dyDescent="0.45">
      <c r="E25" s="123"/>
    </row>
  </sheetData>
  <autoFilter ref="A3:L24" xr:uid="{00000000-0009-0000-0000-000001000000}"/>
  <mergeCells count="7">
    <mergeCell ref="A24:C24"/>
    <mergeCell ref="E2:H2"/>
    <mergeCell ref="I2:L2"/>
    <mergeCell ref="A2:A3"/>
    <mergeCell ref="B1:L1"/>
    <mergeCell ref="B2:B3"/>
    <mergeCell ref="C2:C3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opLeftCell="B1" zoomScale="70" zoomScaleNormal="70" zoomScaleSheetLayoutView="50" workbookViewId="0">
      <selection activeCell="M11" sqref="M11"/>
    </sheetView>
  </sheetViews>
  <sheetFormatPr defaultColWidth="8.8984375" defaultRowHeight="21" x14ac:dyDescent="0.4"/>
  <cols>
    <col min="1" max="1" width="8.8984375" style="1"/>
    <col min="2" max="2" width="5.3984375" style="1" customWidth="1"/>
    <col min="3" max="3" width="13.8984375" style="1" customWidth="1"/>
    <col min="4" max="9" width="8.8984375" style="1"/>
    <col min="10" max="10" width="11.296875" style="1" customWidth="1"/>
    <col min="11" max="11" width="64.3984375" style="1" customWidth="1"/>
    <col min="12" max="13" width="8.8984375" style="1"/>
    <col min="14" max="14" width="23.296875" style="1" customWidth="1"/>
    <col min="15" max="16384" width="8.8984375" style="1"/>
  </cols>
  <sheetData>
    <row r="2" spans="2:11" x14ac:dyDescent="0.4">
      <c r="B2" s="143" t="s">
        <v>228</v>
      </c>
      <c r="C2" s="143"/>
      <c r="D2" s="143"/>
      <c r="E2" s="143"/>
      <c r="F2" s="143"/>
      <c r="G2" s="143"/>
      <c r="H2" s="143"/>
      <c r="I2" s="143"/>
      <c r="J2" s="143"/>
      <c r="K2" s="143"/>
    </row>
    <row r="3" spans="2:11" x14ac:dyDescent="0.4">
      <c r="B3" s="144" t="s">
        <v>215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2:11" x14ac:dyDescent="0.4">
      <c r="B4" s="161" t="s">
        <v>301</v>
      </c>
      <c r="C4" s="161"/>
      <c r="D4" s="161"/>
      <c r="E4" s="161"/>
      <c r="F4" s="161"/>
      <c r="G4" s="161"/>
      <c r="H4" s="161"/>
      <c r="I4" s="161"/>
      <c r="J4" s="161"/>
      <c r="K4" s="161"/>
    </row>
    <row r="5" spans="2:11" ht="23.4" x14ac:dyDescent="0.45">
      <c r="B5" s="162" t="s">
        <v>324</v>
      </c>
      <c r="C5" s="163"/>
      <c r="D5" s="163"/>
      <c r="E5" s="163"/>
      <c r="F5" s="163"/>
      <c r="G5" s="163"/>
      <c r="H5" s="163"/>
      <c r="I5" s="163"/>
      <c r="J5" s="163"/>
      <c r="K5" s="164"/>
    </row>
    <row r="6" spans="2:11" ht="23.4" x14ac:dyDescent="0.45">
      <c r="B6" s="165" t="s">
        <v>173</v>
      </c>
      <c r="C6" s="165" t="s">
        <v>209</v>
      </c>
      <c r="D6" s="165" t="s">
        <v>210</v>
      </c>
      <c r="E6" s="166" t="s">
        <v>211</v>
      </c>
      <c r="F6" s="166"/>
      <c r="G6" s="166"/>
      <c r="H6" s="166"/>
      <c r="I6" s="166"/>
      <c r="J6" s="166"/>
      <c r="K6" s="167" t="s">
        <v>231</v>
      </c>
    </row>
    <row r="7" spans="2:11" ht="25.2" customHeight="1" x14ac:dyDescent="0.4">
      <c r="B7" s="165"/>
      <c r="C7" s="165"/>
      <c r="D7" s="165"/>
      <c r="E7" s="71" t="s">
        <v>297</v>
      </c>
      <c r="F7" s="98" t="s">
        <v>171</v>
      </c>
      <c r="G7" s="72" t="s">
        <v>298</v>
      </c>
      <c r="H7" s="73" t="s">
        <v>171</v>
      </c>
      <c r="I7" s="98" t="s">
        <v>299</v>
      </c>
      <c r="J7" s="98" t="s">
        <v>300</v>
      </c>
      <c r="K7" s="167"/>
    </row>
    <row r="8" spans="2:11" ht="23.4" x14ac:dyDescent="0.45">
      <c r="B8" s="74">
        <v>8</v>
      </c>
      <c r="C8" s="75" t="s">
        <v>103</v>
      </c>
      <c r="D8" s="76">
        <v>21</v>
      </c>
      <c r="E8" s="74">
        <f>D8-G8</f>
        <v>21</v>
      </c>
      <c r="F8" s="77">
        <f>E8/D8*100</f>
        <v>100</v>
      </c>
      <c r="G8" s="78">
        <v>0</v>
      </c>
      <c r="H8" s="79">
        <f>G8/D8*100</f>
        <v>0</v>
      </c>
      <c r="I8" s="74">
        <f>E8+G8</f>
        <v>21</v>
      </c>
      <c r="J8" s="74">
        <v>0</v>
      </c>
      <c r="K8" s="78"/>
    </row>
    <row r="9" spans="2:11" ht="23.4" x14ac:dyDescent="0.45">
      <c r="B9" s="74">
        <v>8</v>
      </c>
      <c r="C9" s="75" t="s">
        <v>123</v>
      </c>
      <c r="D9" s="76">
        <v>14</v>
      </c>
      <c r="E9" s="74">
        <f>D9-G9</f>
        <v>12</v>
      </c>
      <c r="F9" s="77">
        <f>E9/D9*100</f>
        <v>85.714285714285708</v>
      </c>
      <c r="G9" s="78">
        <v>2</v>
      </c>
      <c r="H9" s="79">
        <f>G9/D9*100</f>
        <v>14.285714285714285</v>
      </c>
      <c r="I9" s="74">
        <f>E9+G9</f>
        <v>14</v>
      </c>
      <c r="J9" s="74">
        <v>0</v>
      </c>
      <c r="K9" s="78" t="s">
        <v>315</v>
      </c>
    </row>
    <row r="10" spans="2:11" s="70" customFormat="1" ht="25.2" customHeight="1" x14ac:dyDescent="0.25">
      <c r="B10" s="86">
        <v>8</v>
      </c>
      <c r="C10" s="87" t="s">
        <v>145</v>
      </c>
      <c r="D10" s="86">
        <v>18</v>
      </c>
      <c r="E10" s="86">
        <f>D10-G10</f>
        <v>14</v>
      </c>
      <c r="F10" s="88">
        <f>E10/D10*100</f>
        <v>77.777777777777786</v>
      </c>
      <c r="G10" s="89">
        <v>4</v>
      </c>
      <c r="H10" s="90">
        <f>G10/D10*100</f>
        <v>22.222222222222221</v>
      </c>
      <c r="I10" s="86">
        <f>E10+G10</f>
        <v>18</v>
      </c>
      <c r="J10" s="86">
        <v>0</v>
      </c>
      <c r="K10" s="96" t="s">
        <v>316</v>
      </c>
    </row>
    <row r="11" spans="2:11" s="41" customFormat="1" ht="23.4" x14ac:dyDescent="0.45">
      <c r="B11" s="80">
        <v>8</v>
      </c>
      <c r="C11" s="81" t="s">
        <v>137</v>
      </c>
      <c r="D11" s="82">
        <v>9</v>
      </c>
      <c r="E11" s="80">
        <f t="shared" ref="E11:E14" si="0">D11-G11</f>
        <v>6</v>
      </c>
      <c r="F11" s="83">
        <f t="shared" ref="F11:F15" si="1">E11/D11*100</f>
        <v>66.666666666666657</v>
      </c>
      <c r="G11" s="84">
        <v>3</v>
      </c>
      <c r="H11" s="85">
        <f t="shared" ref="H11:H15" si="2">G11/D11*100</f>
        <v>33.333333333333329</v>
      </c>
      <c r="I11" s="80">
        <f t="shared" ref="I11:I14" si="3">E11+G11</f>
        <v>9</v>
      </c>
      <c r="J11" s="80">
        <v>0</v>
      </c>
      <c r="K11" s="84" t="s">
        <v>321</v>
      </c>
    </row>
    <row r="12" spans="2:11" ht="23.4" x14ac:dyDescent="0.45">
      <c r="B12" s="74">
        <v>8</v>
      </c>
      <c r="C12" s="75" t="s">
        <v>158</v>
      </c>
      <c r="D12" s="76">
        <v>12</v>
      </c>
      <c r="E12" s="74">
        <f t="shared" si="0"/>
        <v>10</v>
      </c>
      <c r="F12" s="77">
        <f t="shared" si="1"/>
        <v>83.333333333333343</v>
      </c>
      <c r="G12" s="78">
        <v>2</v>
      </c>
      <c r="H12" s="79">
        <f t="shared" si="2"/>
        <v>16.666666666666664</v>
      </c>
      <c r="I12" s="74">
        <f t="shared" si="3"/>
        <v>12</v>
      </c>
      <c r="J12" s="74">
        <v>0</v>
      </c>
      <c r="K12" s="78" t="s">
        <v>322</v>
      </c>
    </row>
    <row r="13" spans="2:11" ht="23.4" x14ac:dyDescent="0.45">
      <c r="B13" s="80">
        <v>8</v>
      </c>
      <c r="C13" s="81" t="s">
        <v>89</v>
      </c>
      <c r="D13" s="82">
        <v>8</v>
      </c>
      <c r="E13" s="80">
        <f t="shared" si="0"/>
        <v>5</v>
      </c>
      <c r="F13" s="83">
        <f t="shared" si="1"/>
        <v>62.5</v>
      </c>
      <c r="G13" s="84">
        <v>3</v>
      </c>
      <c r="H13" s="85">
        <f t="shared" si="2"/>
        <v>37.5</v>
      </c>
      <c r="I13" s="80">
        <f t="shared" si="3"/>
        <v>8</v>
      </c>
      <c r="J13" s="80">
        <v>0</v>
      </c>
      <c r="K13" s="84" t="s">
        <v>314</v>
      </c>
    </row>
    <row r="14" spans="2:11" ht="23.4" x14ac:dyDescent="0.45">
      <c r="B14" s="80">
        <v>8</v>
      </c>
      <c r="C14" s="81" t="s">
        <v>98</v>
      </c>
      <c r="D14" s="82">
        <v>6</v>
      </c>
      <c r="E14" s="80">
        <f t="shared" si="0"/>
        <v>2</v>
      </c>
      <c r="F14" s="83">
        <f t="shared" si="1"/>
        <v>33.333333333333329</v>
      </c>
      <c r="G14" s="84">
        <v>4</v>
      </c>
      <c r="H14" s="85">
        <f t="shared" si="2"/>
        <v>66.666666666666657</v>
      </c>
      <c r="I14" s="80">
        <f t="shared" si="3"/>
        <v>6</v>
      </c>
      <c r="J14" s="80">
        <v>0</v>
      </c>
      <c r="K14" s="84" t="s">
        <v>313</v>
      </c>
    </row>
    <row r="15" spans="2:11" ht="23.4" x14ac:dyDescent="0.45">
      <c r="B15" s="159" t="s">
        <v>212</v>
      </c>
      <c r="C15" s="159"/>
      <c r="D15" s="91">
        <f>SUM(D8:D14)</f>
        <v>88</v>
      </c>
      <c r="E15" s="92">
        <f>SUM(E8:E14)</f>
        <v>70</v>
      </c>
      <c r="F15" s="93">
        <f t="shared" si="1"/>
        <v>79.545454545454547</v>
      </c>
      <c r="G15" s="99">
        <f>D15-E15</f>
        <v>18</v>
      </c>
      <c r="H15" s="94">
        <f t="shared" si="2"/>
        <v>20.454545454545457</v>
      </c>
      <c r="I15" s="97">
        <f t="shared" ref="I15" si="4">SUM(E15+G15)</f>
        <v>88</v>
      </c>
      <c r="J15" s="97">
        <f>SUM(J12:J14)</f>
        <v>0</v>
      </c>
      <c r="K15" s="95"/>
    </row>
    <row r="16" spans="2:11" ht="23.4" x14ac:dyDescent="0.4">
      <c r="B16" s="160" t="s">
        <v>319</v>
      </c>
      <c r="C16" s="160"/>
      <c r="D16" s="160"/>
      <c r="E16" s="160"/>
      <c r="F16" s="160"/>
      <c r="G16" s="160"/>
      <c r="H16" s="160"/>
      <c r="I16" s="160"/>
      <c r="J16" s="160"/>
      <c r="K16" s="160"/>
    </row>
    <row r="17" spans="4:6" x14ac:dyDescent="0.4">
      <c r="D17" s="42"/>
    </row>
    <row r="18" spans="4:6" x14ac:dyDescent="0.4">
      <c r="D18" s="42"/>
      <c r="F18" s="41"/>
    </row>
    <row r="19" spans="4:6" x14ac:dyDescent="0.4">
      <c r="D19" s="42"/>
    </row>
    <row r="20" spans="4:6" x14ac:dyDescent="0.4">
      <c r="D20" s="42"/>
    </row>
    <row r="21" spans="4:6" x14ac:dyDescent="0.4">
      <c r="D21" s="42"/>
    </row>
    <row r="22" spans="4:6" x14ac:dyDescent="0.4">
      <c r="D22" s="42"/>
    </row>
    <row r="23" spans="4:6" x14ac:dyDescent="0.4">
      <c r="D23" s="42"/>
    </row>
    <row r="24" spans="4:6" x14ac:dyDescent="0.4">
      <c r="D24" s="42"/>
    </row>
  </sheetData>
  <mergeCells count="11">
    <mergeCell ref="B15:C15"/>
    <mergeCell ref="B16:K16"/>
    <mergeCell ref="B2:K2"/>
    <mergeCell ref="B3:K3"/>
    <mergeCell ref="B4:K4"/>
    <mergeCell ref="B5:K5"/>
    <mergeCell ref="B6:B7"/>
    <mergeCell ref="C6:C7"/>
    <mergeCell ref="D6:D7"/>
    <mergeCell ref="E6:J6"/>
    <mergeCell ref="K6:K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X100"/>
  <sheetViews>
    <sheetView tabSelected="1" zoomScale="60" zoomScaleNormal="60" workbookViewId="0">
      <selection activeCell="K4" sqref="K4:R91"/>
    </sheetView>
  </sheetViews>
  <sheetFormatPr defaultColWidth="9" defaultRowHeight="21" x14ac:dyDescent="0.4"/>
  <cols>
    <col min="1" max="1" width="5.09765625" style="34" customWidth="1"/>
    <col min="2" max="2" width="11.69921875" style="1" customWidth="1"/>
    <col min="3" max="3" width="9" style="1" customWidth="1"/>
    <col min="4" max="4" width="30.59765625" style="1" customWidth="1"/>
    <col min="5" max="5" width="6.8984375" style="34" hidden="1" customWidth="1"/>
    <col min="6" max="6" width="11.296875" style="34" hidden="1" customWidth="1"/>
    <col min="7" max="7" width="8.8984375" style="34" hidden="1" customWidth="1"/>
    <col min="8" max="8" width="10.8984375" style="1" hidden="1" customWidth="1"/>
    <col min="9" max="9" width="6.3984375" style="1" hidden="1" customWidth="1"/>
    <col min="10" max="10" width="28.09765625" style="1" hidden="1" customWidth="1"/>
    <col min="11" max="11" width="18.69921875" style="1" customWidth="1"/>
    <col min="12" max="12" width="18.8984375" style="1" customWidth="1"/>
    <col min="13" max="13" width="14.296875" style="1" customWidth="1"/>
    <col min="14" max="14" width="13.3984375" style="1" customWidth="1"/>
    <col min="15" max="15" width="19.796875" style="1" customWidth="1"/>
    <col min="16" max="16" width="14.8984375" style="1" customWidth="1"/>
    <col min="17" max="17" width="14" style="1" customWidth="1"/>
    <col min="18" max="18" width="13.3984375" style="1" customWidth="1"/>
    <col min="19" max="21" width="9" style="1" customWidth="1"/>
    <col min="22" max="16384" width="9" style="1"/>
  </cols>
  <sheetData>
    <row r="1" spans="1:21" ht="37.950000000000003" customHeight="1" x14ac:dyDescent="0.4">
      <c r="B1" s="129" t="s">
        <v>323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2"/>
      <c r="Q1" s="22"/>
      <c r="R1" s="22"/>
      <c r="S1" s="22"/>
      <c r="T1" s="22"/>
      <c r="U1" s="22"/>
    </row>
    <row r="2" spans="1:21" s="37" customFormat="1" x14ac:dyDescent="0.25">
      <c r="A2" s="127" t="s">
        <v>173</v>
      </c>
      <c r="B2" s="127" t="s">
        <v>88</v>
      </c>
      <c r="C2" s="127" t="s">
        <v>169</v>
      </c>
      <c r="D2" s="127" t="s">
        <v>174</v>
      </c>
      <c r="E2" s="130" t="s">
        <v>175</v>
      </c>
      <c r="F2" s="130" t="s">
        <v>207</v>
      </c>
      <c r="G2" s="130" t="s">
        <v>208</v>
      </c>
      <c r="H2" s="141" t="s">
        <v>181</v>
      </c>
      <c r="I2" s="139" t="s">
        <v>229</v>
      </c>
      <c r="J2" s="139" t="s">
        <v>180</v>
      </c>
      <c r="K2" s="132" t="s">
        <v>203</v>
      </c>
      <c r="L2" s="133"/>
      <c r="M2" s="133"/>
      <c r="N2" s="134"/>
      <c r="O2" s="135" t="s">
        <v>213</v>
      </c>
      <c r="P2" s="136"/>
      <c r="Q2" s="136"/>
      <c r="R2" s="137"/>
      <c r="S2" s="138" t="s">
        <v>214</v>
      </c>
      <c r="T2" s="138"/>
      <c r="U2" s="138"/>
    </row>
    <row r="3" spans="1:21" s="38" customFormat="1" ht="63" x14ac:dyDescent="0.4">
      <c r="A3" s="128"/>
      <c r="B3" s="128"/>
      <c r="C3" s="128"/>
      <c r="D3" s="128"/>
      <c r="E3" s="131"/>
      <c r="F3" s="131"/>
      <c r="G3" s="131"/>
      <c r="H3" s="142"/>
      <c r="I3" s="140"/>
      <c r="J3" s="140"/>
      <c r="K3" s="36" t="s">
        <v>182</v>
      </c>
      <c r="L3" s="36" t="s">
        <v>183</v>
      </c>
      <c r="M3" s="36" t="s">
        <v>184</v>
      </c>
      <c r="N3" s="36" t="s">
        <v>202</v>
      </c>
      <c r="O3" s="23" t="s">
        <v>185</v>
      </c>
      <c r="P3" s="24" t="s">
        <v>186</v>
      </c>
      <c r="Q3" s="23" t="s">
        <v>187</v>
      </c>
      <c r="R3" s="23" t="s">
        <v>202</v>
      </c>
      <c r="S3" s="36" t="s">
        <v>204</v>
      </c>
      <c r="T3" s="36" t="s">
        <v>205</v>
      </c>
      <c r="U3" s="25" t="s">
        <v>206</v>
      </c>
    </row>
    <row r="4" spans="1:21" ht="24.6" x14ac:dyDescent="0.4">
      <c r="A4" s="21" t="s">
        <v>188</v>
      </c>
      <c r="B4" s="26" t="s">
        <v>158</v>
      </c>
      <c r="C4" s="26" t="s">
        <v>5</v>
      </c>
      <c r="D4" s="43" t="s">
        <v>159</v>
      </c>
      <c r="E4" s="21" t="s">
        <v>179</v>
      </c>
      <c r="F4" s="21" t="s">
        <v>189</v>
      </c>
      <c r="G4" s="21">
        <v>392</v>
      </c>
      <c r="H4" s="27">
        <v>106257</v>
      </c>
      <c r="I4" s="21">
        <v>16</v>
      </c>
      <c r="J4" s="55" t="s">
        <v>216</v>
      </c>
      <c r="K4" s="57">
        <v>252459708.55000001</v>
      </c>
      <c r="L4" s="57">
        <v>247737</v>
      </c>
      <c r="M4" s="57">
        <v>1019.06</v>
      </c>
      <c r="N4" s="46">
        <v>1174.2</v>
      </c>
      <c r="O4" s="57">
        <v>358817246.50999999</v>
      </c>
      <c r="P4" s="57">
        <v>17113.150000000001</v>
      </c>
      <c r="Q4" s="57">
        <v>20967.34</v>
      </c>
      <c r="R4" s="47">
        <v>18299.53</v>
      </c>
      <c r="S4" s="21" t="str">
        <f t="shared" ref="S4:S35" si="0">IF(AND(M4&lt;=N4),"1","0")</f>
        <v>1</v>
      </c>
      <c r="T4" s="21" t="str">
        <f>IF(AND(Q4&lt;=R4),"1","0")</f>
        <v>0</v>
      </c>
      <c r="U4" s="21" t="str">
        <f t="shared" ref="U4:U35" si="1">IF(AND(M4&lt;=N4,Q4&lt;=R4),"1","0")</f>
        <v>0</v>
      </c>
    </row>
    <row r="5" spans="1:21" ht="24.6" x14ac:dyDescent="0.4">
      <c r="A5" s="21" t="s">
        <v>188</v>
      </c>
      <c r="B5" s="26" t="s">
        <v>158</v>
      </c>
      <c r="C5" s="26" t="s">
        <v>63</v>
      </c>
      <c r="D5" s="43" t="s">
        <v>160</v>
      </c>
      <c r="E5" s="21" t="s">
        <v>178</v>
      </c>
      <c r="F5" s="21" t="s">
        <v>190</v>
      </c>
      <c r="G5" s="21">
        <v>40</v>
      </c>
      <c r="H5" s="27">
        <v>38531</v>
      </c>
      <c r="I5" s="21">
        <v>6</v>
      </c>
      <c r="J5" s="55" t="s">
        <v>217</v>
      </c>
      <c r="K5" s="57">
        <v>56008092.659999996</v>
      </c>
      <c r="L5" s="57">
        <v>81578</v>
      </c>
      <c r="M5" s="57">
        <v>686.56</v>
      </c>
      <c r="N5" s="46">
        <v>1048.96</v>
      </c>
      <c r="O5" s="57">
        <v>13102387.119999999</v>
      </c>
      <c r="P5" s="57">
        <v>1131.3699999999999</v>
      </c>
      <c r="Q5" s="57">
        <v>11581.01</v>
      </c>
      <c r="R5" s="47">
        <v>18555.2</v>
      </c>
      <c r="S5" s="21" t="str">
        <f t="shared" si="0"/>
        <v>1</v>
      </c>
      <c r="T5" s="21" t="str">
        <f t="shared" ref="T5:T68" si="2">IF(AND(Q5&lt;=R5),"1","0")</f>
        <v>1</v>
      </c>
      <c r="U5" s="21" t="str">
        <f t="shared" si="1"/>
        <v>1</v>
      </c>
    </row>
    <row r="6" spans="1:21" ht="24.6" x14ac:dyDescent="0.4">
      <c r="A6" s="21" t="s">
        <v>188</v>
      </c>
      <c r="B6" s="26" t="s">
        <v>158</v>
      </c>
      <c r="C6" s="26" t="s">
        <v>64</v>
      </c>
      <c r="D6" s="44" t="s">
        <v>161</v>
      </c>
      <c r="E6" s="21" t="s">
        <v>178</v>
      </c>
      <c r="F6" s="39" t="s">
        <v>190</v>
      </c>
      <c r="G6" s="39">
        <v>48</v>
      </c>
      <c r="H6" s="40">
        <v>43673</v>
      </c>
      <c r="I6" s="21">
        <v>6</v>
      </c>
      <c r="J6" s="56" t="s">
        <v>217</v>
      </c>
      <c r="K6" s="57">
        <v>49994071.229999997</v>
      </c>
      <c r="L6" s="57">
        <v>63371</v>
      </c>
      <c r="M6" s="57">
        <v>788.91</v>
      </c>
      <c r="N6" s="46">
        <v>1048.96</v>
      </c>
      <c r="O6" s="57">
        <v>19873257.84</v>
      </c>
      <c r="P6" s="57">
        <v>1572.54</v>
      </c>
      <c r="Q6" s="57">
        <v>12637.64</v>
      </c>
      <c r="R6" s="47">
        <v>18555.2</v>
      </c>
      <c r="S6" s="21" t="str">
        <f t="shared" si="0"/>
        <v>1</v>
      </c>
      <c r="T6" s="21" t="str">
        <f t="shared" si="2"/>
        <v>1</v>
      </c>
      <c r="U6" s="21" t="str">
        <f t="shared" si="1"/>
        <v>1</v>
      </c>
    </row>
    <row r="7" spans="1:21" ht="24.6" x14ac:dyDescent="0.4">
      <c r="A7" s="21" t="s">
        <v>188</v>
      </c>
      <c r="B7" s="26" t="s">
        <v>158</v>
      </c>
      <c r="C7" s="26" t="s">
        <v>65</v>
      </c>
      <c r="D7" s="44" t="s">
        <v>162</v>
      </c>
      <c r="E7" s="21" t="s">
        <v>178</v>
      </c>
      <c r="F7" s="21" t="s">
        <v>190</v>
      </c>
      <c r="G7" s="21">
        <v>65</v>
      </c>
      <c r="H7" s="27">
        <v>26584</v>
      </c>
      <c r="I7" s="21">
        <v>5</v>
      </c>
      <c r="J7" s="55" t="s">
        <v>218</v>
      </c>
      <c r="K7" s="57">
        <v>51582825.539999999</v>
      </c>
      <c r="L7" s="57">
        <v>68516</v>
      </c>
      <c r="M7" s="57">
        <v>752.86</v>
      </c>
      <c r="N7" s="46">
        <v>1040.5899999999999</v>
      </c>
      <c r="O7" s="57">
        <v>25102224.07</v>
      </c>
      <c r="P7" s="57">
        <v>1408.5</v>
      </c>
      <c r="Q7" s="57">
        <v>17821.939999999999</v>
      </c>
      <c r="R7" s="47">
        <v>18347.55</v>
      </c>
      <c r="S7" s="21" t="str">
        <f t="shared" si="0"/>
        <v>1</v>
      </c>
      <c r="T7" s="21" t="str">
        <f t="shared" si="2"/>
        <v>1</v>
      </c>
      <c r="U7" s="21" t="str">
        <f t="shared" si="1"/>
        <v>1</v>
      </c>
    </row>
    <row r="8" spans="1:21" ht="24.6" x14ac:dyDescent="0.4">
      <c r="A8" s="21" t="s">
        <v>188</v>
      </c>
      <c r="B8" s="26" t="s">
        <v>158</v>
      </c>
      <c r="C8" s="26" t="s">
        <v>66</v>
      </c>
      <c r="D8" s="44" t="s">
        <v>163</v>
      </c>
      <c r="E8" s="21" t="s">
        <v>178</v>
      </c>
      <c r="F8" s="21" t="s">
        <v>190</v>
      </c>
      <c r="G8" s="21">
        <v>36</v>
      </c>
      <c r="H8" s="27">
        <v>17227</v>
      </c>
      <c r="I8" s="21">
        <v>5</v>
      </c>
      <c r="J8" s="55" t="s">
        <v>218</v>
      </c>
      <c r="K8" s="57">
        <v>42004857.770000003</v>
      </c>
      <c r="L8" s="57">
        <v>33924</v>
      </c>
      <c r="M8" s="57">
        <v>1238.2</v>
      </c>
      <c r="N8" s="46">
        <v>1040.5899999999999</v>
      </c>
      <c r="O8" s="57">
        <v>12154627.449999999</v>
      </c>
      <c r="P8" s="57">
        <v>557.27</v>
      </c>
      <c r="Q8" s="57">
        <v>21811.040000000001</v>
      </c>
      <c r="R8" s="47">
        <v>18347.55</v>
      </c>
      <c r="S8" s="21" t="str">
        <f t="shared" si="0"/>
        <v>0</v>
      </c>
      <c r="T8" s="21" t="str">
        <f t="shared" si="2"/>
        <v>0</v>
      </c>
      <c r="U8" s="21" t="str">
        <f t="shared" si="1"/>
        <v>0</v>
      </c>
    </row>
    <row r="9" spans="1:21" ht="24.6" x14ac:dyDescent="0.4">
      <c r="A9" s="21" t="s">
        <v>188</v>
      </c>
      <c r="B9" s="26" t="s">
        <v>158</v>
      </c>
      <c r="C9" s="26" t="s">
        <v>67</v>
      </c>
      <c r="D9" s="44" t="s">
        <v>164</v>
      </c>
      <c r="E9" s="21" t="s">
        <v>178</v>
      </c>
      <c r="F9" s="21" t="s">
        <v>190</v>
      </c>
      <c r="G9" s="21">
        <v>39</v>
      </c>
      <c r="H9" s="27">
        <v>31882</v>
      </c>
      <c r="I9" s="21">
        <v>6</v>
      </c>
      <c r="J9" s="55" t="s">
        <v>217</v>
      </c>
      <c r="K9" s="57">
        <v>64765749.710000001</v>
      </c>
      <c r="L9" s="57">
        <v>84523</v>
      </c>
      <c r="M9" s="57">
        <v>766.25</v>
      </c>
      <c r="N9" s="46">
        <v>1048.96</v>
      </c>
      <c r="O9" s="57">
        <v>17784334.32</v>
      </c>
      <c r="P9" s="57">
        <v>1474.86</v>
      </c>
      <c r="Q9" s="57">
        <v>12058.34</v>
      </c>
      <c r="R9" s="47">
        <v>18555.2</v>
      </c>
      <c r="S9" s="21" t="str">
        <f t="shared" si="0"/>
        <v>1</v>
      </c>
      <c r="T9" s="21" t="str">
        <f t="shared" si="2"/>
        <v>1</v>
      </c>
      <c r="U9" s="21" t="str">
        <f t="shared" si="1"/>
        <v>1</v>
      </c>
    </row>
    <row r="10" spans="1:21" ht="24.6" x14ac:dyDescent="0.4">
      <c r="A10" s="21" t="s">
        <v>188</v>
      </c>
      <c r="B10" s="26" t="s">
        <v>158</v>
      </c>
      <c r="C10" s="26" t="s">
        <v>68</v>
      </c>
      <c r="D10" s="50" t="s">
        <v>165</v>
      </c>
      <c r="E10" s="21" t="s">
        <v>178</v>
      </c>
      <c r="F10" s="21" t="s">
        <v>190</v>
      </c>
      <c r="G10" s="21">
        <v>60</v>
      </c>
      <c r="H10" s="51">
        <v>52724</v>
      </c>
      <c r="I10" s="21">
        <v>6</v>
      </c>
      <c r="J10" s="55" t="s">
        <v>217</v>
      </c>
      <c r="K10" s="57">
        <v>69161113.840000004</v>
      </c>
      <c r="L10" s="57">
        <v>81926</v>
      </c>
      <c r="M10" s="57">
        <v>844.19</v>
      </c>
      <c r="N10" s="52">
        <v>1048.96</v>
      </c>
      <c r="O10" s="57">
        <v>29657824.210000001</v>
      </c>
      <c r="P10" s="57">
        <v>2511.4699999999998</v>
      </c>
      <c r="Q10" s="57">
        <v>11808.95</v>
      </c>
      <c r="R10" s="53">
        <v>18555.2</v>
      </c>
      <c r="S10" s="21" t="str">
        <f t="shared" si="0"/>
        <v>1</v>
      </c>
      <c r="T10" s="21" t="str">
        <f t="shared" si="2"/>
        <v>1</v>
      </c>
      <c r="U10" s="21" t="str">
        <f t="shared" si="1"/>
        <v>1</v>
      </c>
    </row>
    <row r="11" spans="1:21" ht="24.6" x14ac:dyDescent="0.4">
      <c r="A11" s="21" t="s">
        <v>188</v>
      </c>
      <c r="B11" s="26" t="s">
        <v>158</v>
      </c>
      <c r="C11" s="26" t="s">
        <v>69</v>
      </c>
      <c r="D11" s="44" t="s">
        <v>166</v>
      </c>
      <c r="E11" s="21" t="s">
        <v>178</v>
      </c>
      <c r="F11" s="21" t="s">
        <v>192</v>
      </c>
      <c r="G11" s="21">
        <v>90</v>
      </c>
      <c r="H11" s="27">
        <v>52422</v>
      </c>
      <c r="I11" s="21">
        <v>13</v>
      </c>
      <c r="J11" s="55" t="s">
        <v>223</v>
      </c>
      <c r="K11" s="57">
        <v>120622035.81</v>
      </c>
      <c r="L11" s="57">
        <v>114971</v>
      </c>
      <c r="M11" s="57">
        <v>1049.1500000000001</v>
      </c>
      <c r="N11" s="48">
        <v>1099.82</v>
      </c>
      <c r="O11" s="57">
        <v>38301509.960000001</v>
      </c>
      <c r="P11" s="57">
        <v>2810.67</v>
      </c>
      <c r="Q11" s="57">
        <v>13627.18</v>
      </c>
      <c r="R11" s="49">
        <v>19056.59</v>
      </c>
      <c r="S11" s="21" t="str">
        <f t="shared" si="0"/>
        <v>1</v>
      </c>
      <c r="T11" s="21" t="str">
        <f t="shared" si="2"/>
        <v>1</v>
      </c>
      <c r="U11" s="21" t="str">
        <f t="shared" si="1"/>
        <v>1</v>
      </c>
    </row>
    <row r="12" spans="1:21" ht="24.6" x14ac:dyDescent="0.4">
      <c r="A12" s="21" t="s">
        <v>188</v>
      </c>
      <c r="B12" s="26" t="s">
        <v>158</v>
      </c>
      <c r="C12" s="26" t="s">
        <v>70</v>
      </c>
      <c r="D12" s="44" t="s">
        <v>167</v>
      </c>
      <c r="E12" s="21" t="s">
        <v>178</v>
      </c>
      <c r="F12" s="21" t="s">
        <v>190</v>
      </c>
      <c r="G12" s="21">
        <v>36</v>
      </c>
      <c r="H12" s="27">
        <v>36813</v>
      </c>
      <c r="I12" s="21">
        <v>6</v>
      </c>
      <c r="J12" s="55" t="s">
        <v>217</v>
      </c>
      <c r="K12" s="57">
        <v>58823133.479999997</v>
      </c>
      <c r="L12" s="57">
        <v>72126</v>
      </c>
      <c r="M12" s="57">
        <v>815.56</v>
      </c>
      <c r="N12" s="46">
        <v>1048.96</v>
      </c>
      <c r="O12" s="57">
        <v>20701972.940000001</v>
      </c>
      <c r="P12" s="57">
        <v>1443.64</v>
      </c>
      <c r="Q12" s="57">
        <v>14340.1</v>
      </c>
      <c r="R12" s="47">
        <v>18555.2</v>
      </c>
      <c r="S12" s="21" t="str">
        <f t="shared" si="0"/>
        <v>1</v>
      </c>
      <c r="T12" s="21" t="str">
        <f t="shared" si="2"/>
        <v>1</v>
      </c>
      <c r="U12" s="21" t="str">
        <f t="shared" si="1"/>
        <v>1</v>
      </c>
    </row>
    <row r="13" spans="1:21" ht="24.6" x14ac:dyDescent="0.4">
      <c r="A13" s="21" t="s">
        <v>188</v>
      </c>
      <c r="B13" s="26" t="s">
        <v>158</v>
      </c>
      <c r="C13" s="26" t="s">
        <v>71</v>
      </c>
      <c r="D13" s="44" t="s">
        <v>168</v>
      </c>
      <c r="E13" s="21" t="s">
        <v>178</v>
      </c>
      <c r="F13" s="21" t="s">
        <v>190</v>
      </c>
      <c r="G13" s="21">
        <v>50</v>
      </c>
      <c r="H13" s="27">
        <v>42884</v>
      </c>
      <c r="I13" s="21">
        <v>6</v>
      </c>
      <c r="J13" s="55" t="s">
        <v>217</v>
      </c>
      <c r="K13" s="57">
        <v>70190090.849999994</v>
      </c>
      <c r="L13" s="57">
        <v>84057</v>
      </c>
      <c r="M13" s="57">
        <v>835.03</v>
      </c>
      <c r="N13" s="46">
        <v>1048.96</v>
      </c>
      <c r="O13" s="57">
        <v>25322192.690000001</v>
      </c>
      <c r="P13" s="57">
        <v>1490.6</v>
      </c>
      <c r="Q13" s="57">
        <v>16987.88</v>
      </c>
      <c r="R13" s="47">
        <v>18555.2</v>
      </c>
      <c r="S13" s="21" t="str">
        <f t="shared" si="0"/>
        <v>1</v>
      </c>
      <c r="T13" s="21" t="str">
        <f t="shared" si="2"/>
        <v>1</v>
      </c>
      <c r="U13" s="21" t="str">
        <f t="shared" si="1"/>
        <v>1</v>
      </c>
    </row>
    <row r="14" spans="1:21" ht="24.6" x14ac:dyDescent="0.4">
      <c r="A14" s="21" t="s">
        <v>188</v>
      </c>
      <c r="B14" s="26" t="s">
        <v>158</v>
      </c>
      <c r="C14" s="26" t="s">
        <v>76</v>
      </c>
      <c r="D14" s="44" t="s">
        <v>289</v>
      </c>
      <c r="E14" s="21" t="s">
        <v>178</v>
      </c>
      <c r="F14" s="21" t="s">
        <v>192</v>
      </c>
      <c r="G14" s="21">
        <v>171</v>
      </c>
      <c r="H14" s="27">
        <v>59262</v>
      </c>
      <c r="I14" s="21">
        <v>13</v>
      </c>
      <c r="J14" s="55" t="s">
        <v>220</v>
      </c>
      <c r="K14" s="57">
        <v>112012579.78</v>
      </c>
      <c r="L14" s="57">
        <v>125146</v>
      </c>
      <c r="M14" s="57">
        <v>895.06</v>
      </c>
      <c r="N14" s="46">
        <v>1045.78</v>
      </c>
      <c r="O14" s="57">
        <v>105465774.28</v>
      </c>
      <c r="P14" s="57">
        <v>9078.74</v>
      </c>
      <c r="Q14" s="57">
        <v>11616.79</v>
      </c>
      <c r="R14" s="47">
        <v>16584.28</v>
      </c>
      <c r="S14" s="21" t="str">
        <f t="shared" si="0"/>
        <v>1</v>
      </c>
      <c r="T14" s="21" t="str">
        <f t="shared" si="2"/>
        <v>1</v>
      </c>
      <c r="U14" s="21" t="str">
        <f t="shared" si="1"/>
        <v>1</v>
      </c>
    </row>
    <row r="15" spans="1:21" ht="24.6" x14ac:dyDescent="0.4">
      <c r="A15" s="21" t="s">
        <v>188</v>
      </c>
      <c r="B15" s="26" t="s">
        <v>158</v>
      </c>
      <c r="C15" s="26" t="s">
        <v>87</v>
      </c>
      <c r="D15" s="44" t="s">
        <v>193</v>
      </c>
      <c r="E15" s="21" t="s">
        <v>178</v>
      </c>
      <c r="F15" s="21" t="s">
        <v>194</v>
      </c>
      <c r="G15" s="21">
        <v>20</v>
      </c>
      <c r="H15" s="27">
        <v>11617</v>
      </c>
      <c r="I15" s="21">
        <v>2</v>
      </c>
      <c r="J15" s="55" t="s">
        <v>221</v>
      </c>
      <c r="K15" s="57">
        <v>24600016.690000001</v>
      </c>
      <c r="L15" s="57">
        <v>27297</v>
      </c>
      <c r="M15" s="57">
        <v>901.2</v>
      </c>
      <c r="N15" s="48">
        <v>1227.2</v>
      </c>
      <c r="O15" s="57">
        <v>8683920.9299999997</v>
      </c>
      <c r="P15" s="57">
        <v>659.49</v>
      </c>
      <c r="Q15" s="57">
        <v>13167.58</v>
      </c>
      <c r="R15" s="49">
        <v>21563.03</v>
      </c>
      <c r="S15" s="21" t="str">
        <f t="shared" si="0"/>
        <v>1</v>
      </c>
      <c r="T15" s="21" t="str">
        <f t="shared" si="2"/>
        <v>1</v>
      </c>
      <c r="U15" s="21" t="str">
        <f t="shared" si="1"/>
        <v>1</v>
      </c>
    </row>
    <row r="16" spans="1:21" ht="24.6" x14ac:dyDescent="0.4">
      <c r="A16" s="21" t="s">
        <v>188</v>
      </c>
      <c r="B16" s="26" t="s">
        <v>89</v>
      </c>
      <c r="C16" s="26" t="s">
        <v>37</v>
      </c>
      <c r="D16" s="44" t="s">
        <v>90</v>
      </c>
      <c r="E16" s="21" t="s">
        <v>179</v>
      </c>
      <c r="F16" s="21" t="s">
        <v>189</v>
      </c>
      <c r="G16" s="21">
        <v>279</v>
      </c>
      <c r="H16" s="27">
        <v>75260</v>
      </c>
      <c r="I16" s="21">
        <v>16</v>
      </c>
      <c r="J16" s="55" t="s">
        <v>216</v>
      </c>
      <c r="K16" s="57">
        <v>195580700.71000001</v>
      </c>
      <c r="L16" s="57">
        <v>179557</v>
      </c>
      <c r="M16" s="57">
        <v>1089.24</v>
      </c>
      <c r="N16" s="46">
        <v>1174.2</v>
      </c>
      <c r="O16" s="57">
        <v>277098768.20999998</v>
      </c>
      <c r="P16" s="57">
        <v>19026.419999999998</v>
      </c>
      <c r="Q16" s="57">
        <v>14563.9</v>
      </c>
      <c r="R16" s="47">
        <v>18299.53</v>
      </c>
      <c r="S16" s="21" t="str">
        <f t="shared" si="0"/>
        <v>1</v>
      </c>
      <c r="T16" s="21" t="str">
        <f t="shared" si="2"/>
        <v>1</v>
      </c>
      <c r="U16" s="21" t="str">
        <f t="shared" si="1"/>
        <v>1</v>
      </c>
    </row>
    <row r="17" spans="1:21" ht="24.6" x14ac:dyDescent="0.4">
      <c r="A17" s="21" t="s">
        <v>188</v>
      </c>
      <c r="B17" s="26" t="s">
        <v>89</v>
      </c>
      <c r="C17" s="26" t="s">
        <v>38</v>
      </c>
      <c r="D17" s="44" t="s">
        <v>91</v>
      </c>
      <c r="E17" s="21" t="s">
        <v>178</v>
      </c>
      <c r="F17" s="21" t="s">
        <v>190</v>
      </c>
      <c r="G17" s="21">
        <v>45</v>
      </c>
      <c r="H17" s="27">
        <v>40926</v>
      </c>
      <c r="I17" s="21">
        <v>6</v>
      </c>
      <c r="J17" s="55" t="s">
        <v>217</v>
      </c>
      <c r="K17" s="57">
        <v>58889920.729999997</v>
      </c>
      <c r="L17" s="57">
        <v>65077</v>
      </c>
      <c r="M17" s="57">
        <v>904.93</v>
      </c>
      <c r="N17" s="46">
        <v>1048.96</v>
      </c>
      <c r="O17" s="57">
        <v>20872818.84</v>
      </c>
      <c r="P17" s="57">
        <v>1563.14</v>
      </c>
      <c r="Q17" s="57">
        <v>13353.14</v>
      </c>
      <c r="R17" s="47">
        <v>18555.2</v>
      </c>
      <c r="S17" s="21" t="str">
        <f t="shared" si="0"/>
        <v>1</v>
      </c>
      <c r="T17" s="21" t="str">
        <f t="shared" si="2"/>
        <v>1</v>
      </c>
      <c r="U17" s="21" t="str">
        <f t="shared" si="1"/>
        <v>1</v>
      </c>
    </row>
    <row r="18" spans="1:21" ht="24.6" x14ac:dyDescent="0.4">
      <c r="A18" s="21" t="s">
        <v>188</v>
      </c>
      <c r="B18" s="26" t="s">
        <v>89</v>
      </c>
      <c r="C18" s="26" t="s">
        <v>40</v>
      </c>
      <c r="D18" s="44" t="s">
        <v>92</v>
      </c>
      <c r="E18" s="21" t="s">
        <v>178</v>
      </c>
      <c r="F18" s="21" t="s">
        <v>191</v>
      </c>
      <c r="G18" s="21">
        <v>79</v>
      </c>
      <c r="H18" s="27">
        <v>48369</v>
      </c>
      <c r="I18" s="21">
        <v>9</v>
      </c>
      <c r="J18" s="55" t="s">
        <v>283</v>
      </c>
      <c r="K18" s="57">
        <v>66100524.189999998</v>
      </c>
      <c r="L18" s="57">
        <v>84007</v>
      </c>
      <c r="M18" s="57">
        <v>786.85</v>
      </c>
      <c r="N18" s="46">
        <v>1018.33</v>
      </c>
      <c r="O18" s="57">
        <v>33148552.710000001</v>
      </c>
      <c r="P18" s="57">
        <v>2925.75</v>
      </c>
      <c r="Q18" s="57">
        <v>11329.94</v>
      </c>
      <c r="R18" s="49">
        <v>17045.990000000002</v>
      </c>
      <c r="S18" s="21" t="str">
        <f t="shared" si="0"/>
        <v>1</v>
      </c>
      <c r="T18" s="21" t="str">
        <f t="shared" si="2"/>
        <v>1</v>
      </c>
      <c r="U18" s="21" t="str">
        <f t="shared" si="1"/>
        <v>1</v>
      </c>
    </row>
    <row r="19" spans="1:21" ht="24.6" x14ac:dyDescent="0.4">
      <c r="A19" s="21" t="s">
        <v>188</v>
      </c>
      <c r="B19" s="26" t="s">
        <v>89</v>
      </c>
      <c r="C19" s="26" t="s">
        <v>43</v>
      </c>
      <c r="D19" s="44" t="s">
        <v>93</v>
      </c>
      <c r="E19" s="21" t="s">
        <v>178</v>
      </c>
      <c r="F19" s="21" t="s">
        <v>192</v>
      </c>
      <c r="G19" s="21">
        <v>130</v>
      </c>
      <c r="H19" s="27">
        <v>52362</v>
      </c>
      <c r="I19" s="21">
        <v>13</v>
      </c>
      <c r="J19" s="55" t="s">
        <v>220</v>
      </c>
      <c r="K19" s="57">
        <v>87028801.459999993</v>
      </c>
      <c r="L19" s="57">
        <v>72519</v>
      </c>
      <c r="M19" s="57">
        <v>1200.08</v>
      </c>
      <c r="N19" s="46">
        <v>1045.78</v>
      </c>
      <c r="O19" s="57">
        <v>67131518.019999996</v>
      </c>
      <c r="P19" s="57">
        <v>3193.86</v>
      </c>
      <c r="Q19" s="57">
        <v>21018.92</v>
      </c>
      <c r="R19" s="47">
        <v>16584.28</v>
      </c>
      <c r="S19" s="21" t="str">
        <f t="shared" si="0"/>
        <v>0</v>
      </c>
      <c r="T19" s="21" t="str">
        <f t="shared" si="2"/>
        <v>0</v>
      </c>
      <c r="U19" s="21" t="str">
        <f t="shared" si="1"/>
        <v>0</v>
      </c>
    </row>
    <row r="20" spans="1:21" ht="24.6" x14ac:dyDescent="0.4">
      <c r="A20" s="21" t="s">
        <v>188</v>
      </c>
      <c r="B20" s="26" t="s">
        <v>89</v>
      </c>
      <c r="C20" s="26" t="s">
        <v>44</v>
      </c>
      <c r="D20" s="44" t="s">
        <v>94</v>
      </c>
      <c r="E20" s="21" t="s">
        <v>178</v>
      </c>
      <c r="F20" s="21" t="s">
        <v>190</v>
      </c>
      <c r="G20" s="21">
        <v>41</v>
      </c>
      <c r="H20" s="27">
        <v>30021</v>
      </c>
      <c r="I20" s="21">
        <v>6</v>
      </c>
      <c r="J20" s="55" t="s">
        <v>217</v>
      </c>
      <c r="K20" s="57">
        <v>51845761.619999997</v>
      </c>
      <c r="L20" s="57">
        <v>60369</v>
      </c>
      <c r="M20" s="57">
        <v>858.81</v>
      </c>
      <c r="N20" s="46">
        <v>1048.96</v>
      </c>
      <c r="O20" s="57">
        <v>26266408.66</v>
      </c>
      <c r="P20" s="57">
        <v>1989.5</v>
      </c>
      <c r="Q20" s="57">
        <v>13202.53</v>
      </c>
      <c r="R20" s="47">
        <v>18555.2</v>
      </c>
      <c r="S20" s="21" t="str">
        <f t="shared" si="0"/>
        <v>1</v>
      </c>
      <c r="T20" s="21" t="str">
        <f t="shared" si="2"/>
        <v>1</v>
      </c>
      <c r="U20" s="21" t="str">
        <f t="shared" si="1"/>
        <v>1</v>
      </c>
    </row>
    <row r="21" spans="1:21" ht="24.6" x14ac:dyDescent="0.4">
      <c r="A21" s="21" t="s">
        <v>188</v>
      </c>
      <c r="B21" s="26" t="s">
        <v>89</v>
      </c>
      <c r="C21" s="26" t="s">
        <v>45</v>
      </c>
      <c r="D21" s="44" t="s">
        <v>95</v>
      </c>
      <c r="E21" s="21" t="s">
        <v>178</v>
      </c>
      <c r="F21" s="21" t="s">
        <v>190</v>
      </c>
      <c r="G21" s="21">
        <v>45</v>
      </c>
      <c r="H21" s="27">
        <v>30726</v>
      </c>
      <c r="I21" s="21">
        <v>6</v>
      </c>
      <c r="J21" s="55" t="s">
        <v>217</v>
      </c>
      <c r="K21" s="57">
        <v>56319761.600000001</v>
      </c>
      <c r="L21" s="57">
        <v>49372</v>
      </c>
      <c r="M21" s="57">
        <v>1140.72</v>
      </c>
      <c r="N21" s="46">
        <v>1048.96</v>
      </c>
      <c r="O21" s="57">
        <v>18702630.920000002</v>
      </c>
      <c r="P21" s="57">
        <v>1718.21</v>
      </c>
      <c r="Q21" s="57">
        <v>10884.97</v>
      </c>
      <c r="R21" s="47">
        <v>18555.2</v>
      </c>
      <c r="S21" s="21" t="str">
        <f t="shared" si="0"/>
        <v>0</v>
      </c>
      <c r="T21" s="21" t="str">
        <f t="shared" si="2"/>
        <v>1</v>
      </c>
      <c r="U21" s="21" t="str">
        <f t="shared" si="1"/>
        <v>0</v>
      </c>
    </row>
    <row r="22" spans="1:21" ht="24.6" x14ac:dyDescent="0.4">
      <c r="A22" s="21" t="s">
        <v>188</v>
      </c>
      <c r="B22" s="26" t="s">
        <v>89</v>
      </c>
      <c r="C22" s="26" t="s">
        <v>46</v>
      </c>
      <c r="D22" s="44" t="s">
        <v>96</v>
      </c>
      <c r="E22" s="21" t="s">
        <v>178</v>
      </c>
      <c r="F22" s="21" t="s">
        <v>190</v>
      </c>
      <c r="G22" s="21">
        <v>42</v>
      </c>
      <c r="H22" s="27">
        <v>31135</v>
      </c>
      <c r="I22" s="21">
        <v>6</v>
      </c>
      <c r="J22" s="55" t="s">
        <v>217</v>
      </c>
      <c r="K22" s="57">
        <v>48885570.640000001</v>
      </c>
      <c r="L22" s="57">
        <v>51746</v>
      </c>
      <c r="M22" s="57">
        <v>944.72</v>
      </c>
      <c r="N22" s="46">
        <v>1048.96</v>
      </c>
      <c r="O22" s="57">
        <v>19786385.829999998</v>
      </c>
      <c r="P22" s="57">
        <v>1472.13</v>
      </c>
      <c r="Q22" s="57">
        <v>13440.66</v>
      </c>
      <c r="R22" s="47">
        <v>18555.2</v>
      </c>
      <c r="S22" s="21" t="str">
        <f t="shared" si="0"/>
        <v>1</v>
      </c>
      <c r="T22" s="21" t="str">
        <f t="shared" si="2"/>
        <v>1</v>
      </c>
      <c r="U22" s="21" t="str">
        <f t="shared" si="1"/>
        <v>1</v>
      </c>
    </row>
    <row r="23" spans="1:21" ht="24.6" x14ac:dyDescent="0.4">
      <c r="A23" s="21" t="s">
        <v>188</v>
      </c>
      <c r="B23" s="26" t="s">
        <v>89</v>
      </c>
      <c r="C23" s="26" t="s">
        <v>47</v>
      </c>
      <c r="D23" s="44" t="s">
        <v>97</v>
      </c>
      <c r="E23" s="21" t="s">
        <v>178</v>
      </c>
      <c r="F23" s="21" t="s">
        <v>194</v>
      </c>
      <c r="G23" s="21">
        <v>34</v>
      </c>
      <c r="H23" s="27">
        <v>11073</v>
      </c>
      <c r="I23" s="21">
        <v>2</v>
      </c>
      <c r="J23" s="55" t="s">
        <v>221</v>
      </c>
      <c r="K23" s="57">
        <v>31351668.550000001</v>
      </c>
      <c r="L23" s="57">
        <v>24709</v>
      </c>
      <c r="M23" s="57">
        <v>1268.8399999999999</v>
      </c>
      <c r="N23" s="48">
        <v>1227.2</v>
      </c>
      <c r="O23" s="57">
        <v>9135204.5999999996</v>
      </c>
      <c r="P23" s="57">
        <v>636.69000000000005</v>
      </c>
      <c r="Q23" s="57">
        <v>14348.02</v>
      </c>
      <c r="R23" s="49">
        <v>21563.03</v>
      </c>
      <c r="S23" s="21" t="str">
        <f t="shared" si="0"/>
        <v>0</v>
      </c>
      <c r="T23" s="21" t="str">
        <f t="shared" si="2"/>
        <v>1</v>
      </c>
      <c r="U23" s="21" t="str">
        <f t="shared" si="1"/>
        <v>0</v>
      </c>
    </row>
    <row r="24" spans="1:21" ht="24.6" x14ac:dyDescent="0.4">
      <c r="A24" s="21" t="s">
        <v>188</v>
      </c>
      <c r="B24" s="26" t="s">
        <v>123</v>
      </c>
      <c r="C24" s="26" t="s">
        <v>2</v>
      </c>
      <c r="D24" s="44" t="s">
        <v>124</v>
      </c>
      <c r="E24" s="21" t="s">
        <v>179</v>
      </c>
      <c r="F24" s="21" t="s">
        <v>189</v>
      </c>
      <c r="G24" s="21">
        <v>532</v>
      </c>
      <c r="H24" s="27">
        <v>92396</v>
      </c>
      <c r="I24" s="21">
        <v>17</v>
      </c>
      <c r="J24" s="55" t="s">
        <v>222</v>
      </c>
      <c r="K24" s="57">
        <v>303352222.22000003</v>
      </c>
      <c r="L24" s="57">
        <v>255896</v>
      </c>
      <c r="M24" s="57">
        <v>1185.45</v>
      </c>
      <c r="N24" s="46">
        <v>1238.31</v>
      </c>
      <c r="O24" s="57">
        <v>513932226.36000001</v>
      </c>
      <c r="P24" s="57">
        <v>37939.230000000003</v>
      </c>
      <c r="Q24" s="57">
        <v>13546.2</v>
      </c>
      <c r="R24" s="47">
        <v>17987.18</v>
      </c>
      <c r="S24" s="21" t="str">
        <f t="shared" si="0"/>
        <v>1</v>
      </c>
      <c r="T24" s="21" t="str">
        <f t="shared" si="2"/>
        <v>1</v>
      </c>
      <c r="U24" s="21" t="str">
        <f t="shared" si="1"/>
        <v>1</v>
      </c>
    </row>
    <row r="25" spans="1:21" ht="24.6" x14ac:dyDescent="0.4">
      <c r="A25" s="21" t="s">
        <v>188</v>
      </c>
      <c r="B25" s="26" t="s">
        <v>123</v>
      </c>
      <c r="C25" s="26" t="s">
        <v>27</v>
      </c>
      <c r="D25" s="43" t="s">
        <v>125</v>
      </c>
      <c r="E25" s="21" t="s">
        <v>178</v>
      </c>
      <c r="F25" s="21" t="s">
        <v>190</v>
      </c>
      <c r="G25" s="21">
        <v>30</v>
      </c>
      <c r="H25" s="27">
        <v>21519</v>
      </c>
      <c r="I25" s="21">
        <v>5</v>
      </c>
      <c r="J25" s="55" t="s">
        <v>218</v>
      </c>
      <c r="K25" s="57">
        <v>37877428.5</v>
      </c>
      <c r="L25" s="57">
        <v>44591</v>
      </c>
      <c r="M25" s="57">
        <v>849.44</v>
      </c>
      <c r="N25" s="46">
        <v>1040.5899999999999</v>
      </c>
      <c r="O25" s="57">
        <v>19270493.780000001</v>
      </c>
      <c r="P25" s="57">
        <v>2427.12</v>
      </c>
      <c r="Q25" s="57">
        <v>7939.64</v>
      </c>
      <c r="R25" s="47">
        <v>18347.55</v>
      </c>
      <c r="S25" s="21" t="str">
        <f t="shared" si="0"/>
        <v>1</v>
      </c>
      <c r="T25" s="21" t="str">
        <f t="shared" si="2"/>
        <v>1</v>
      </c>
      <c r="U25" s="21" t="str">
        <f t="shared" si="1"/>
        <v>1</v>
      </c>
    </row>
    <row r="26" spans="1:21" ht="24.6" x14ac:dyDescent="0.4">
      <c r="A26" s="21" t="s">
        <v>188</v>
      </c>
      <c r="B26" s="26" t="s">
        <v>123</v>
      </c>
      <c r="C26" s="26" t="s">
        <v>28</v>
      </c>
      <c r="D26" s="43" t="s">
        <v>126</v>
      </c>
      <c r="E26" s="21" t="s">
        <v>178</v>
      </c>
      <c r="F26" s="21" t="s">
        <v>191</v>
      </c>
      <c r="G26" s="21">
        <v>59</v>
      </c>
      <c r="H26" s="27">
        <v>46876</v>
      </c>
      <c r="I26" s="21">
        <v>9</v>
      </c>
      <c r="J26" s="55" t="s">
        <v>283</v>
      </c>
      <c r="K26" s="57">
        <v>81854549.230000004</v>
      </c>
      <c r="L26" s="57">
        <v>86529</v>
      </c>
      <c r="M26" s="57">
        <v>945.98</v>
      </c>
      <c r="N26" s="46">
        <v>1018.33</v>
      </c>
      <c r="O26" s="57">
        <v>31917965.829999998</v>
      </c>
      <c r="P26" s="57">
        <v>2956.85</v>
      </c>
      <c r="Q26" s="57">
        <v>10794.57</v>
      </c>
      <c r="R26" s="47">
        <v>17045.990000000002</v>
      </c>
      <c r="S26" s="21" t="str">
        <f t="shared" si="0"/>
        <v>1</v>
      </c>
      <c r="T26" s="21" t="str">
        <f t="shared" si="2"/>
        <v>1</v>
      </c>
      <c r="U26" s="21" t="str">
        <f t="shared" si="1"/>
        <v>1</v>
      </c>
    </row>
    <row r="27" spans="1:21" ht="24.6" x14ac:dyDescent="0.4">
      <c r="A27" s="21" t="s">
        <v>188</v>
      </c>
      <c r="B27" s="26" t="s">
        <v>123</v>
      </c>
      <c r="C27" s="26" t="s">
        <v>29</v>
      </c>
      <c r="D27" s="43" t="s">
        <v>127</v>
      </c>
      <c r="E27" s="21" t="s">
        <v>178</v>
      </c>
      <c r="F27" s="21" t="s">
        <v>190</v>
      </c>
      <c r="G27" s="21">
        <v>34</v>
      </c>
      <c r="H27" s="27">
        <v>34687</v>
      </c>
      <c r="I27" s="21">
        <v>6</v>
      </c>
      <c r="J27" s="55" t="s">
        <v>217</v>
      </c>
      <c r="K27" s="57">
        <v>61947630.009999998</v>
      </c>
      <c r="L27" s="57">
        <v>60010</v>
      </c>
      <c r="M27" s="57">
        <v>1032.29</v>
      </c>
      <c r="N27" s="46">
        <v>1048.96</v>
      </c>
      <c r="O27" s="57">
        <v>24954125.719999999</v>
      </c>
      <c r="P27" s="57">
        <v>2346.54</v>
      </c>
      <c r="Q27" s="57">
        <v>10634.42</v>
      </c>
      <c r="R27" s="47">
        <v>18555.2</v>
      </c>
      <c r="S27" s="21" t="str">
        <f t="shared" si="0"/>
        <v>1</v>
      </c>
      <c r="T27" s="21" t="str">
        <f t="shared" si="2"/>
        <v>1</v>
      </c>
      <c r="U27" s="21" t="str">
        <f t="shared" si="1"/>
        <v>1</v>
      </c>
    </row>
    <row r="28" spans="1:21" ht="24.6" x14ac:dyDescent="0.4">
      <c r="A28" s="21" t="s">
        <v>188</v>
      </c>
      <c r="B28" s="26" t="s">
        <v>123</v>
      </c>
      <c r="C28" s="26" t="s">
        <v>30</v>
      </c>
      <c r="D28" s="43" t="s">
        <v>128</v>
      </c>
      <c r="E28" s="21" t="s">
        <v>178</v>
      </c>
      <c r="F28" s="21" t="s">
        <v>194</v>
      </c>
      <c r="G28" s="21">
        <v>20</v>
      </c>
      <c r="H28" s="27">
        <v>8710</v>
      </c>
      <c r="I28" s="21">
        <v>2</v>
      </c>
      <c r="J28" s="55" t="s">
        <v>221</v>
      </c>
      <c r="K28" s="57">
        <v>30406849.989999998</v>
      </c>
      <c r="L28" s="57">
        <v>24244</v>
      </c>
      <c r="M28" s="57">
        <v>1254.2</v>
      </c>
      <c r="N28" s="48">
        <v>1227.2</v>
      </c>
      <c r="O28" s="57">
        <v>9429801.9299999997</v>
      </c>
      <c r="P28" s="57">
        <v>507.04</v>
      </c>
      <c r="Q28" s="57">
        <v>18597.59</v>
      </c>
      <c r="R28" s="49">
        <v>21563.03</v>
      </c>
      <c r="S28" s="21" t="str">
        <f t="shared" si="0"/>
        <v>0</v>
      </c>
      <c r="T28" s="21" t="str">
        <f t="shared" si="2"/>
        <v>1</v>
      </c>
      <c r="U28" s="21" t="str">
        <f t="shared" si="1"/>
        <v>0</v>
      </c>
    </row>
    <row r="29" spans="1:21" ht="24.6" x14ac:dyDescent="0.4">
      <c r="A29" s="21" t="s">
        <v>188</v>
      </c>
      <c r="B29" s="26" t="s">
        <v>123</v>
      </c>
      <c r="C29" s="26" t="s">
        <v>31</v>
      </c>
      <c r="D29" s="43" t="s">
        <v>129</v>
      </c>
      <c r="E29" s="21" t="s">
        <v>178</v>
      </c>
      <c r="F29" s="21" t="s">
        <v>190</v>
      </c>
      <c r="G29" s="21">
        <v>30</v>
      </c>
      <c r="H29" s="27">
        <v>17762</v>
      </c>
      <c r="I29" s="21">
        <v>5</v>
      </c>
      <c r="J29" s="55" t="s">
        <v>218</v>
      </c>
      <c r="K29" s="57">
        <v>37014998.729999997</v>
      </c>
      <c r="L29" s="57">
        <v>48207</v>
      </c>
      <c r="M29" s="57">
        <v>767.83</v>
      </c>
      <c r="N29" s="46">
        <v>1040.5899999999999</v>
      </c>
      <c r="O29" s="57">
        <v>11799028.35</v>
      </c>
      <c r="P29" s="57">
        <v>2885.86</v>
      </c>
      <c r="Q29" s="57">
        <v>4088.56</v>
      </c>
      <c r="R29" s="47">
        <v>18347.55</v>
      </c>
      <c r="S29" s="21" t="str">
        <f t="shared" si="0"/>
        <v>1</v>
      </c>
      <c r="T29" s="21" t="str">
        <f t="shared" si="2"/>
        <v>1</v>
      </c>
      <c r="U29" s="21" t="str">
        <f t="shared" si="1"/>
        <v>1</v>
      </c>
    </row>
    <row r="30" spans="1:21" ht="24.6" x14ac:dyDescent="0.4">
      <c r="A30" s="21" t="s">
        <v>188</v>
      </c>
      <c r="B30" s="26" t="s">
        <v>123</v>
      </c>
      <c r="C30" s="26" t="s">
        <v>32</v>
      </c>
      <c r="D30" s="43" t="s">
        <v>130</v>
      </c>
      <c r="E30" s="21" t="s">
        <v>178</v>
      </c>
      <c r="F30" s="21" t="s">
        <v>190</v>
      </c>
      <c r="G30" s="21">
        <v>35</v>
      </c>
      <c r="H30" s="27">
        <v>20434</v>
      </c>
      <c r="I30" s="21">
        <v>5</v>
      </c>
      <c r="J30" s="55" t="s">
        <v>218</v>
      </c>
      <c r="K30" s="57">
        <v>43493366.07</v>
      </c>
      <c r="L30" s="57">
        <v>41466</v>
      </c>
      <c r="M30" s="57">
        <v>1048.8900000000001</v>
      </c>
      <c r="N30" s="46">
        <v>1040.5899999999999</v>
      </c>
      <c r="O30" s="57">
        <v>17988047.18</v>
      </c>
      <c r="P30" s="57">
        <v>1043.52</v>
      </c>
      <c r="Q30" s="57">
        <v>17237.919999999998</v>
      </c>
      <c r="R30" s="47">
        <v>18347.55</v>
      </c>
      <c r="S30" s="21" t="str">
        <f t="shared" si="0"/>
        <v>0</v>
      </c>
      <c r="T30" s="21" t="str">
        <f t="shared" si="2"/>
        <v>1</v>
      </c>
      <c r="U30" s="21" t="str">
        <f t="shared" si="1"/>
        <v>0</v>
      </c>
    </row>
    <row r="31" spans="1:21" ht="24.6" x14ac:dyDescent="0.4">
      <c r="A31" s="21" t="s">
        <v>188</v>
      </c>
      <c r="B31" s="26" t="s">
        <v>123</v>
      </c>
      <c r="C31" s="26" t="s">
        <v>33</v>
      </c>
      <c r="D31" s="43" t="s">
        <v>131</v>
      </c>
      <c r="E31" s="21" t="s">
        <v>178</v>
      </c>
      <c r="F31" s="21" t="s">
        <v>192</v>
      </c>
      <c r="G31" s="21">
        <v>120</v>
      </c>
      <c r="H31" s="27">
        <v>84354</v>
      </c>
      <c r="I31" s="21">
        <v>13</v>
      </c>
      <c r="J31" s="55" t="s">
        <v>220</v>
      </c>
      <c r="K31" s="57">
        <v>115985831.64</v>
      </c>
      <c r="L31" s="57">
        <v>139867</v>
      </c>
      <c r="M31" s="57">
        <v>829.26</v>
      </c>
      <c r="N31" s="46">
        <v>1045.78</v>
      </c>
      <c r="O31" s="57">
        <v>89134507.670000002</v>
      </c>
      <c r="P31" s="57">
        <v>7953.44</v>
      </c>
      <c r="Q31" s="57">
        <v>11207.03</v>
      </c>
      <c r="R31" s="47">
        <v>16584.28</v>
      </c>
      <c r="S31" s="21" t="str">
        <f t="shared" si="0"/>
        <v>1</v>
      </c>
      <c r="T31" s="21" t="str">
        <f t="shared" si="2"/>
        <v>1</v>
      </c>
      <c r="U31" s="21" t="str">
        <f t="shared" si="1"/>
        <v>1</v>
      </c>
    </row>
    <row r="32" spans="1:21" ht="24.6" x14ac:dyDescent="0.4">
      <c r="A32" s="21" t="s">
        <v>188</v>
      </c>
      <c r="B32" s="26" t="s">
        <v>123</v>
      </c>
      <c r="C32" s="26" t="s">
        <v>34</v>
      </c>
      <c r="D32" s="43" t="s">
        <v>132</v>
      </c>
      <c r="E32" s="21" t="s">
        <v>178</v>
      </c>
      <c r="F32" s="21" t="s">
        <v>190</v>
      </c>
      <c r="G32" s="21">
        <v>32</v>
      </c>
      <c r="H32" s="27">
        <v>26160</v>
      </c>
      <c r="I32" s="21">
        <v>5</v>
      </c>
      <c r="J32" s="55" t="s">
        <v>218</v>
      </c>
      <c r="K32" s="57">
        <v>40825898.520000003</v>
      </c>
      <c r="L32" s="57">
        <v>50003</v>
      </c>
      <c r="M32" s="57">
        <v>816.47</v>
      </c>
      <c r="N32" s="46">
        <v>1040.5899999999999</v>
      </c>
      <c r="O32" s="57">
        <v>19509217.02</v>
      </c>
      <c r="P32" s="57">
        <v>1435.52</v>
      </c>
      <c r="Q32" s="57">
        <v>13590.32</v>
      </c>
      <c r="R32" s="47">
        <v>18347.55</v>
      </c>
      <c r="S32" s="21" t="str">
        <f t="shared" si="0"/>
        <v>1</v>
      </c>
      <c r="T32" s="21" t="str">
        <f t="shared" si="2"/>
        <v>1</v>
      </c>
      <c r="U32" s="21" t="str">
        <f t="shared" si="1"/>
        <v>1</v>
      </c>
    </row>
    <row r="33" spans="1:21" ht="24.6" x14ac:dyDescent="0.4">
      <c r="A33" s="21" t="s">
        <v>188</v>
      </c>
      <c r="B33" s="26" t="s">
        <v>123</v>
      </c>
      <c r="C33" s="26" t="s">
        <v>35</v>
      </c>
      <c r="D33" s="43" t="s">
        <v>133</v>
      </c>
      <c r="E33" s="21" t="s">
        <v>178</v>
      </c>
      <c r="F33" s="21" t="s">
        <v>190</v>
      </c>
      <c r="G33" s="21">
        <v>40</v>
      </c>
      <c r="H33" s="27">
        <v>20077</v>
      </c>
      <c r="I33" s="21">
        <v>5</v>
      </c>
      <c r="J33" s="55" t="s">
        <v>218</v>
      </c>
      <c r="K33" s="57">
        <v>40582835.530000001</v>
      </c>
      <c r="L33" s="57">
        <v>43868</v>
      </c>
      <c r="M33" s="57">
        <v>925.11</v>
      </c>
      <c r="N33" s="46">
        <v>1040.5899999999999</v>
      </c>
      <c r="O33" s="57">
        <v>22581970.449999999</v>
      </c>
      <c r="P33" s="57">
        <v>1754.04</v>
      </c>
      <c r="Q33" s="57">
        <v>12874.25</v>
      </c>
      <c r="R33" s="47">
        <v>18347.55</v>
      </c>
      <c r="S33" s="21" t="str">
        <f t="shared" si="0"/>
        <v>1</v>
      </c>
      <c r="T33" s="21" t="str">
        <f t="shared" si="2"/>
        <v>1</v>
      </c>
      <c r="U33" s="21" t="str">
        <f t="shared" si="1"/>
        <v>1</v>
      </c>
    </row>
    <row r="34" spans="1:21" ht="24.6" x14ac:dyDescent="0.4">
      <c r="A34" s="21" t="s">
        <v>188</v>
      </c>
      <c r="B34" s="26" t="s">
        <v>123</v>
      </c>
      <c r="C34" s="26" t="s">
        <v>36</v>
      </c>
      <c r="D34" s="43" t="s">
        <v>134</v>
      </c>
      <c r="E34" s="21" t="s">
        <v>178</v>
      </c>
      <c r="F34" s="21" t="s">
        <v>190</v>
      </c>
      <c r="G34" s="21">
        <v>40</v>
      </c>
      <c r="H34" s="27">
        <v>31312</v>
      </c>
      <c r="I34" s="21">
        <v>6</v>
      </c>
      <c r="J34" s="55" t="s">
        <v>217</v>
      </c>
      <c r="K34" s="57">
        <v>54930818.509999998</v>
      </c>
      <c r="L34" s="57">
        <v>78145</v>
      </c>
      <c r="M34" s="57">
        <v>702.93</v>
      </c>
      <c r="N34" s="46">
        <v>1048.96</v>
      </c>
      <c r="O34" s="57">
        <v>20839697.25</v>
      </c>
      <c r="P34" s="57">
        <v>2043.13</v>
      </c>
      <c r="Q34" s="57">
        <v>10199.870000000001</v>
      </c>
      <c r="R34" s="47">
        <v>18555.2</v>
      </c>
      <c r="S34" s="21" t="str">
        <f t="shared" si="0"/>
        <v>1</v>
      </c>
      <c r="T34" s="21" t="str">
        <f t="shared" si="2"/>
        <v>1</v>
      </c>
      <c r="U34" s="21" t="str">
        <f t="shared" si="1"/>
        <v>1</v>
      </c>
    </row>
    <row r="35" spans="1:21" ht="24.6" x14ac:dyDescent="0.4">
      <c r="A35" s="21" t="s">
        <v>188</v>
      </c>
      <c r="B35" s="26" t="s">
        <v>123</v>
      </c>
      <c r="C35" s="26" t="s">
        <v>73</v>
      </c>
      <c r="D35" s="43" t="s">
        <v>290</v>
      </c>
      <c r="E35" s="21" t="s">
        <v>178</v>
      </c>
      <c r="F35" s="21" t="s">
        <v>192</v>
      </c>
      <c r="G35" s="21">
        <v>60</v>
      </c>
      <c r="H35" s="27">
        <v>41578</v>
      </c>
      <c r="I35" s="21">
        <v>12</v>
      </c>
      <c r="J35" s="55" t="s">
        <v>223</v>
      </c>
      <c r="K35" s="57">
        <v>89727994.049999997</v>
      </c>
      <c r="L35" s="57">
        <v>91473</v>
      </c>
      <c r="M35" s="57">
        <v>980.92</v>
      </c>
      <c r="N35" s="48">
        <v>1099.82</v>
      </c>
      <c r="O35" s="57">
        <v>39210782.310000002</v>
      </c>
      <c r="P35" s="57">
        <v>2733.15</v>
      </c>
      <c r="Q35" s="57">
        <v>14346.39</v>
      </c>
      <c r="R35" s="49">
        <v>19056.59</v>
      </c>
      <c r="S35" s="21" t="str">
        <f t="shared" si="0"/>
        <v>1</v>
      </c>
      <c r="T35" s="21" t="str">
        <f t="shared" si="2"/>
        <v>1</v>
      </c>
      <c r="U35" s="21" t="str">
        <f t="shared" si="1"/>
        <v>1</v>
      </c>
    </row>
    <row r="36" spans="1:21" ht="26.4" customHeight="1" x14ac:dyDescent="0.4">
      <c r="A36" s="21" t="s">
        <v>188</v>
      </c>
      <c r="B36" s="26" t="s">
        <v>123</v>
      </c>
      <c r="C36" s="26" t="s">
        <v>77</v>
      </c>
      <c r="D36" s="43" t="s">
        <v>135</v>
      </c>
      <c r="E36" s="21" t="s">
        <v>178</v>
      </c>
      <c r="F36" s="21" t="s">
        <v>190</v>
      </c>
      <c r="G36" s="21">
        <v>32</v>
      </c>
      <c r="H36" s="27">
        <v>30416</v>
      </c>
      <c r="I36" s="21">
        <v>6</v>
      </c>
      <c r="J36" s="55" t="s">
        <v>217</v>
      </c>
      <c r="K36" s="57">
        <v>45923812.890000001</v>
      </c>
      <c r="L36" s="57">
        <v>52822</v>
      </c>
      <c r="M36" s="57">
        <v>869.41</v>
      </c>
      <c r="N36" s="46">
        <v>1048.96</v>
      </c>
      <c r="O36" s="57">
        <v>14589164.65</v>
      </c>
      <c r="P36" s="57">
        <v>1318.06</v>
      </c>
      <c r="Q36" s="57">
        <v>11068.67</v>
      </c>
      <c r="R36" s="47">
        <v>18555.2</v>
      </c>
      <c r="S36" s="21" t="str">
        <f t="shared" ref="S36:S67" si="3">IF(AND(M36&lt;=N36),"1","0")</f>
        <v>1</v>
      </c>
      <c r="T36" s="21" t="str">
        <f t="shared" si="2"/>
        <v>1</v>
      </c>
      <c r="U36" s="21" t="str">
        <f t="shared" ref="U36:U67" si="4">IF(AND(M36&lt;=N36,Q36&lt;=R36),"1","0")</f>
        <v>1</v>
      </c>
    </row>
    <row r="37" spans="1:21" ht="24.6" x14ac:dyDescent="0.4">
      <c r="A37" s="21" t="s">
        <v>188</v>
      </c>
      <c r="B37" s="26" t="s">
        <v>123</v>
      </c>
      <c r="C37" s="26" t="s">
        <v>86</v>
      </c>
      <c r="D37" s="43" t="s">
        <v>136</v>
      </c>
      <c r="E37" s="21" t="s">
        <v>178</v>
      </c>
      <c r="F37" s="21" t="s">
        <v>190</v>
      </c>
      <c r="G37" s="21">
        <v>30</v>
      </c>
      <c r="H37" s="27">
        <v>19168</v>
      </c>
      <c r="I37" s="21">
        <v>5</v>
      </c>
      <c r="J37" s="55" t="s">
        <v>218</v>
      </c>
      <c r="K37" s="57">
        <v>51982715.649999999</v>
      </c>
      <c r="L37" s="57">
        <v>51361</v>
      </c>
      <c r="M37" s="57">
        <v>1012.1</v>
      </c>
      <c r="N37" s="46">
        <v>1040.5899999999999</v>
      </c>
      <c r="O37" s="57">
        <v>16192216.300000001</v>
      </c>
      <c r="P37" s="57">
        <v>1109.27</v>
      </c>
      <c r="Q37" s="57">
        <v>14597.23</v>
      </c>
      <c r="R37" s="47">
        <v>18347.55</v>
      </c>
      <c r="S37" s="21" t="str">
        <f t="shared" si="3"/>
        <v>1</v>
      </c>
      <c r="T37" s="21" t="str">
        <f t="shared" si="2"/>
        <v>1</v>
      </c>
      <c r="U37" s="21" t="str">
        <f t="shared" si="4"/>
        <v>1</v>
      </c>
    </row>
    <row r="38" spans="1:21" ht="24.6" x14ac:dyDescent="0.4">
      <c r="A38" s="21" t="s">
        <v>188</v>
      </c>
      <c r="B38" s="26" t="s">
        <v>145</v>
      </c>
      <c r="C38" s="26" t="s">
        <v>4</v>
      </c>
      <c r="D38" s="43" t="s">
        <v>146</v>
      </c>
      <c r="E38" s="21" t="s">
        <v>177</v>
      </c>
      <c r="F38" s="21" t="s">
        <v>195</v>
      </c>
      <c r="G38" s="21">
        <v>910</v>
      </c>
      <c r="H38" s="27">
        <v>144787</v>
      </c>
      <c r="I38" s="21">
        <v>19</v>
      </c>
      <c r="J38" s="55" t="s">
        <v>224</v>
      </c>
      <c r="K38" s="57">
        <v>808033281</v>
      </c>
      <c r="L38" s="57">
        <v>466664</v>
      </c>
      <c r="M38" s="57">
        <v>1731.51</v>
      </c>
      <c r="N38" s="46">
        <v>1629.72</v>
      </c>
      <c r="O38" s="57">
        <v>1074620790.3099999</v>
      </c>
      <c r="P38" s="57">
        <v>67520.86</v>
      </c>
      <c r="Q38" s="57">
        <v>15915.39</v>
      </c>
      <c r="R38" s="47">
        <v>16547.05</v>
      </c>
      <c r="S38" s="21" t="str">
        <f t="shared" si="3"/>
        <v>0</v>
      </c>
      <c r="T38" s="21" t="str">
        <f t="shared" si="2"/>
        <v>1</v>
      </c>
      <c r="U38" s="21" t="str">
        <f t="shared" si="4"/>
        <v>0</v>
      </c>
    </row>
    <row r="39" spans="1:21" ht="24.6" x14ac:dyDescent="0.4">
      <c r="A39" s="21" t="s">
        <v>188</v>
      </c>
      <c r="B39" s="26" t="s">
        <v>145</v>
      </c>
      <c r="C39" s="26" t="s">
        <v>48</v>
      </c>
      <c r="D39" s="43" t="s">
        <v>147</v>
      </c>
      <c r="E39" s="21" t="s">
        <v>178</v>
      </c>
      <c r="F39" s="21" t="s">
        <v>190</v>
      </c>
      <c r="G39" s="21">
        <v>49</v>
      </c>
      <c r="H39" s="27">
        <v>35147</v>
      </c>
      <c r="I39" s="21">
        <v>6</v>
      </c>
      <c r="J39" s="55" t="s">
        <v>217</v>
      </c>
      <c r="K39" s="57">
        <v>59837218.350000001</v>
      </c>
      <c r="L39" s="57">
        <v>58889</v>
      </c>
      <c r="M39" s="57">
        <v>1016.1</v>
      </c>
      <c r="N39" s="46">
        <v>1048.96</v>
      </c>
      <c r="O39" s="57">
        <v>18034936.23</v>
      </c>
      <c r="P39" s="57">
        <v>1244.6099999999999</v>
      </c>
      <c r="Q39" s="57">
        <v>14490.38</v>
      </c>
      <c r="R39" s="47">
        <v>18555.2</v>
      </c>
      <c r="S39" s="21" t="str">
        <f t="shared" si="3"/>
        <v>1</v>
      </c>
      <c r="T39" s="21" t="str">
        <f t="shared" si="2"/>
        <v>1</v>
      </c>
      <c r="U39" s="21" t="str">
        <f t="shared" si="4"/>
        <v>1</v>
      </c>
    </row>
    <row r="40" spans="1:21" ht="24.6" x14ac:dyDescent="0.4">
      <c r="A40" s="21" t="s">
        <v>188</v>
      </c>
      <c r="B40" s="26" t="s">
        <v>145</v>
      </c>
      <c r="C40" s="26" t="s">
        <v>49</v>
      </c>
      <c r="D40" s="43" t="s">
        <v>148</v>
      </c>
      <c r="E40" s="21" t="s">
        <v>178</v>
      </c>
      <c r="F40" s="21" t="s">
        <v>190</v>
      </c>
      <c r="G40" s="21">
        <v>39</v>
      </c>
      <c r="H40" s="27">
        <v>23321</v>
      </c>
      <c r="I40" s="21">
        <v>5</v>
      </c>
      <c r="J40" s="55" t="s">
        <v>218</v>
      </c>
      <c r="K40" s="57">
        <v>41017621.75</v>
      </c>
      <c r="L40" s="57">
        <v>48672</v>
      </c>
      <c r="M40" s="57">
        <v>842.74</v>
      </c>
      <c r="N40" s="46">
        <v>1040.5899999999999</v>
      </c>
      <c r="O40" s="57">
        <v>14506573.810000001</v>
      </c>
      <c r="P40" s="57">
        <v>1528.6</v>
      </c>
      <c r="Q40" s="57">
        <v>9490.08</v>
      </c>
      <c r="R40" s="47">
        <v>18347.55</v>
      </c>
      <c r="S40" s="21" t="str">
        <f t="shared" si="3"/>
        <v>1</v>
      </c>
      <c r="T40" s="21" t="str">
        <f t="shared" si="2"/>
        <v>1</v>
      </c>
      <c r="U40" s="21" t="str">
        <f t="shared" si="4"/>
        <v>1</v>
      </c>
    </row>
    <row r="41" spans="1:21" ht="24.6" x14ac:dyDescent="0.4">
      <c r="A41" s="21" t="s">
        <v>188</v>
      </c>
      <c r="B41" s="26" t="s">
        <v>145</v>
      </c>
      <c r="C41" s="26" t="s">
        <v>50</v>
      </c>
      <c r="D41" s="43" t="s">
        <v>149</v>
      </c>
      <c r="E41" s="21" t="s">
        <v>178</v>
      </c>
      <c r="F41" s="21" t="s">
        <v>191</v>
      </c>
      <c r="G41" s="21">
        <v>90</v>
      </c>
      <c r="H41" s="27">
        <v>53192</v>
      </c>
      <c r="I41" s="21">
        <v>10</v>
      </c>
      <c r="J41" s="55" t="s">
        <v>219</v>
      </c>
      <c r="K41" s="57">
        <v>96017302.719999999</v>
      </c>
      <c r="L41" s="57">
        <v>95122</v>
      </c>
      <c r="M41" s="57">
        <v>1009.41</v>
      </c>
      <c r="N41" s="46">
        <v>1067.95</v>
      </c>
      <c r="O41" s="57">
        <v>68237661.200000003</v>
      </c>
      <c r="P41" s="57">
        <v>4685.5600000000004</v>
      </c>
      <c r="Q41" s="57">
        <v>14563.39</v>
      </c>
      <c r="R41" s="47">
        <v>16455.259999999998</v>
      </c>
      <c r="S41" s="21" t="str">
        <f t="shared" si="3"/>
        <v>1</v>
      </c>
      <c r="T41" s="21" t="str">
        <f t="shared" si="2"/>
        <v>1</v>
      </c>
      <c r="U41" s="21" t="str">
        <f t="shared" si="4"/>
        <v>1</v>
      </c>
    </row>
    <row r="42" spans="1:21" ht="24.6" x14ac:dyDescent="0.4">
      <c r="A42" s="21" t="s">
        <v>188</v>
      </c>
      <c r="B42" s="26" t="s">
        <v>145</v>
      </c>
      <c r="C42" s="26" t="s">
        <v>51</v>
      </c>
      <c r="D42" s="43" t="s">
        <v>150</v>
      </c>
      <c r="E42" s="21" t="s">
        <v>178</v>
      </c>
      <c r="F42" s="21" t="s">
        <v>192</v>
      </c>
      <c r="G42" s="21">
        <v>120</v>
      </c>
      <c r="H42" s="27">
        <v>37049</v>
      </c>
      <c r="I42" s="21">
        <v>13</v>
      </c>
      <c r="J42" s="55" t="s">
        <v>220</v>
      </c>
      <c r="K42" s="57">
        <v>74862515.840000004</v>
      </c>
      <c r="L42" s="57">
        <v>85217</v>
      </c>
      <c r="M42" s="57">
        <v>878.49</v>
      </c>
      <c r="N42" s="46">
        <v>1045.78</v>
      </c>
      <c r="O42" s="57">
        <v>78310351.670000002</v>
      </c>
      <c r="P42" s="57">
        <v>5369.79</v>
      </c>
      <c r="Q42" s="57">
        <v>14583.49</v>
      </c>
      <c r="R42" s="47">
        <v>16584.28</v>
      </c>
      <c r="S42" s="21" t="str">
        <f t="shared" si="3"/>
        <v>1</v>
      </c>
      <c r="T42" s="21" t="str">
        <f t="shared" si="2"/>
        <v>1</v>
      </c>
      <c r="U42" s="21" t="str">
        <f t="shared" si="4"/>
        <v>1</v>
      </c>
    </row>
    <row r="43" spans="1:21" ht="24.6" x14ac:dyDescent="0.4">
      <c r="A43" s="21" t="s">
        <v>188</v>
      </c>
      <c r="B43" s="26" t="s">
        <v>145</v>
      </c>
      <c r="C43" s="26" t="s">
        <v>52</v>
      </c>
      <c r="D43" s="43" t="s">
        <v>151</v>
      </c>
      <c r="E43" s="21" t="s">
        <v>178</v>
      </c>
      <c r="F43" s="21" t="s">
        <v>190</v>
      </c>
      <c r="G43" s="21">
        <v>36</v>
      </c>
      <c r="H43" s="27">
        <v>36869</v>
      </c>
      <c r="I43" s="21">
        <v>6</v>
      </c>
      <c r="J43" s="55" t="s">
        <v>217</v>
      </c>
      <c r="K43" s="57">
        <v>55200882.020000003</v>
      </c>
      <c r="L43" s="57">
        <v>60268</v>
      </c>
      <c r="M43" s="57">
        <v>915.92</v>
      </c>
      <c r="N43" s="46">
        <v>1048.96</v>
      </c>
      <c r="O43" s="57">
        <v>24188182.23</v>
      </c>
      <c r="P43" s="57">
        <v>1506.39</v>
      </c>
      <c r="Q43" s="57">
        <v>16057.07</v>
      </c>
      <c r="R43" s="47">
        <v>18555.2</v>
      </c>
      <c r="S43" s="21" t="str">
        <f t="shared" si="3"/>
        <v>1</v>
      </c>
      <c r="T43" s="21" t="str">
        <f t="shared" si="2"/>
        <v>1</v>
      </c>
      <c r="U43" s="21" t="str">
        <f t="shared" si="4"/>
        <v>1</v>
      </c>
    </row>
    <row r="44" spans="1:21" ht="24.6" x14ac:dyDescent="0.4">
      <c r="A44" s="21" t="s">
        <v>188</v>
      </c>
      <c r="B44" s="26" t="s">
        <v>145</v>
      </c>
      <c r="C44" s="26" t="s">
        <v>53</v>
      </c>
      <c r="D44" s="43" t="s">
        <v>302</v>
      </c>
      <c r="E44" s="21" t="s">
        <v>178</v>
      </c>
      <c r="F44" s="21" t="s">
        <v>194</v>
      </c>
      <c r="G44" s="21">
        <v>17</v>
      </c>
      <c r="H44" s="27">
        <v>10569</v>
      </c>
      <c r="I44" s="21">
        <v>2</v>
      </c>
      <c r="J44" s="55" t="s">
        <v>221</v>
      </c>
      <c r="K44" s="57">
        <v>26441016.440000001</v>
      </c>
      <c r="L44" s="57">
        <v>26085</v>
      </c>
      <c r="M44" s="57">
        <v>1013.65</v>
      </c>
      <c r="N44" s="48">
        <v>1227.2</v>
      </c>
      <c r="O44" s="57">
        <v>9903857.9800000004</v>
      </c>
      <c r="P44" s="57">
        <v>515.29999999999995</v>
      </c>
      <c r="Q44" s="57">
        <v>19219.75</v>
      </c>
      <c r="R44" s="49">
        <v>21563.03</v>
      </c>
      <c r="S44" s="21" t="str">
        <f t="shared" si="3"/>
        <v>1</v>
      </c>
      <c r="T44" s="21" t="str">
        <f t="shared" si="2"/>
        <v>1</v>
      </c>
      <c r="U44" s="21" t="str">
        <f t="shared" si="4"/>
        <v>1</v>
      </c>
    </row>
    <row r="45" spans="1:21" ht="24.6" x14ac:dyDescent="0.4">
      <c r="A45" s="21" t="s">
        <v>188</v>
      </c>
      <c r="B45" s="26" t="s">
        <v>145</v>
      </c>
      <c r="C45" s="26" t="s">
        <v>54</v>
      </c>
      <c r="D45" s="43" t="s">
        <v>152</v>
      </c>
      <c r="E45" s="21" t="s">
        <v>179</v>
      </c>
      <c r="F45" s="21" t="s">
        <v>196</v>
      </c>
      <c r="G45" s="21">
        <v>286</v>
      </c>
      <c r="H45" s="27">
        <v>90907</v>
      </c>
      <c r="I45" s="21">
        <v>15</v>
      </c>
      <c r="J45" s="55" t="s">
        <v>225</v>
      </c>
      <c r="K45" s="57">
        <v>189027478.08000001</v>
      </c>
      <c r="L45" s="57">
        <v>178585</v>
      </c>
      <c r="M45" s="57">
        <v>1058.47</v>
      </c>
      <c r="N45" s="46">
        <v>1150.29</v>
      </c>
      <c r="O45" s="57">
        <v>206304003.63</v>
      </c>
      <c r="P45" s="57">
        <v>16691.34</v>
      </c>
      <c r="Q45" s="57">
        <v>12359.94</v>
      </c>
      <c r="R45" s="47">
        <v>18243.599999999999</v>
      </c>
      <c r="S45" s="21" t="str">
        <f t="shared" si="3"/>
        <v>1</v>
      </c>
      <c r="T45" s="21" t="str">
        <f t="shared" si="2"/>
        <v>1</v>
      </c>
      <c r="U45" s="21" t="str">
        <f t="shared" si="4"/>
        <v>1</v>
      </c>
    </row>
    <row r="46" spans="1:21" ht="24.6" x14ac:dyDescent="0.4">
      <c r="A46" s="21" t="s">
        <v>188</v>
      </c>
      <c r="B46" s="26" t="s">
        <v>145</v>
      </c>
      <c r="C46" s="26" t="s">
        <v>55</v>
      </c>
      <c r="D46" s="43" t="s">
        <v>303</v>
      </c>
      <c r="E46" s="21" t="s">
        <v>178</v>
      </c>
      <c r="F46" s="21" t="s">
        <v>190</v>
      </c>
      <c r="G46" s="21">
        <v>40</v>
      </c>
      <c r="H46" s="27">
        <v>29933</v>
      </c>
      <c r="I46" s="21">
        <v>5</v>
      </c>
      <c r="J46" s="55" t="s">
        <v>218</v>
      </c>
      <c r="K46" s="57">
        <v>52127081.049999997</v>
      </c>
      <c r="L46" s="57">
        <v>51565</v>
      </c>
      <c r="M46" s="57">
        <v>1010.9</v>
      </c>
      <c r="N46" s="46">
        <v>1040.5899999999999</v>
      </c>
      <c r="O46" s="57">
        <v>22003156.129999999</v>
      </c>
      <c r="P46" s="57">
        <v>1829.22</v>
      </c>
      <c r="Q46" s="57">
        <v>12028.7</v>
      </c>
      <c r="R46" s="47">
        <v>18347.55</v>
      </c>
      <c r="S46" s="21" t="str">
        <f t="shared" si="3"/>
        <v>1</v>
      </c>
      <c r="T46" s="21" t="str">
        <f t="shared" si="2"/>
        <v>1</v>
      </c>
      <c r="U46" s="21" t="str">
        <f t="shared" si="4"/>
        <v>1</v>
      </c>
    </row>
    <row r="47" spans="1:21" ht="24.6" x14ac:dyDescent="0.4">
      <c r="A47" s="21" t="s">
        <v>188</v>
      </c>
      <c r="B47" s="26" t="s">
        <v>145</v>
      </c>
      <c r="C47" s="26" t="s">
        <v>56</v>
      </c>
      <c r="D47" s="43" t="s">
        <v>291</v>
      </c>
      <c r="E47" s="21" t="s">
        <v>178</v>
      </c>
      <c r="F47" s="21" t="s">
        <v>191</v>
      </c>
      <c r="G47" s="21">
        <v>82</v>
      </c>
      <c r="H47" s="27">
        <v>51555</v>
      </c>
      <c r="I47" s="21">
        <v>10</v>
      </c>
      <c r="J47" s="55" t="s">
        <v>219</v>
      </c>
      <c r="K47" s="57">
        <v>97177884.730000004</v>
      </c>
      <c r="L47" s="57">
        <v>88617</v>
      </c>
      <c r="M47" s="57">
        <v>1096.6099999999999</v>
      </c>
      <c r="N47" s="46">
        <v>1067.95</v>
      </c>
      <c r="O47" s="57">
        <v>34154177.109999999</v>
      </c>
      <c r="P47" s="57">
        <v>3352.88</v>
      </c>
      <c r="Q47" s="57">
        <v>10186.51</v>
      </c>
      <c r="R47" s="47">
        <v>16455.259999999998</v>
      </c>
      <c r="S47" s="21" t="str">
        <f t="shared" si="3"/>
        <v>0</v>
      </c>
      <c r="T47" s="21" t="str">
        <f t="shared" si="2"/>
        <v>1</v>
      </c>
      <c r="U47" s="21" t="str">
        <f t="shared" si="4"/>
        <v>0</v>
      </c>
    </row>
    <row r="48" spans="1:21" ht="24.6" x14ac:dyDescent="0.4">
      <c r="A48" s="21" t="s">
        <v>188</v>
      </c>
      <c r="B48" s="26" t="s">
        <v>145</v>
      </c>
      <c r="C48" s="26" t="s">
        <v>57</v>
      </c>
      <c r="D48" s="43" t="s">
        <v>304</v>
      </c>
      <c r="E48" s="21" t="s">
        <v>178</v>
      </c>
      <c r="F48" s="21" t="s">
        <v>191</v>
      </c>
      <c r="G48" s="21">
        <v>82</v>
      </c>
      <c r="H48" s="27">
        <v>51558</v>
      </c>
      <c r="I48" s="21">
        <v>10</v>
      </c>
      <c r="J48" s="55" t="s">
        <v>219</v>
      </c>
      <c r="K48" s="57">
        <v>104439043.64</v>
      </c>
      <c r="L48" s="57">
        <v>105357</v>
      </c>
      <c r="M48" s="57">
        <v>991.29</v>
      </c>
      <c r="N48" s="46">
        <v>1067.95</v>
      </c>
      <c r="O48" s="57">
        <v>38415299.82</v>
      </c>
      <c r="P48" s="57">
        <v>3883.55</v>
      </c>
      <c r="Q48" s="57">
        <v>9891.81</v>
      </c>
      <c r="R48" s="47">
        <v>16455.259999999998</v>
      </c>
      <c r="S48" s="21" t="str">
        <f t="shared" si="3"/>
        <v>1</v>
      </c>
      <c r="T48" s="21" t="str">
        <f t="shared" si="2"/>
        <v>1</v>
      </c>
      <c r="U48" s="21" t="str">
        <f t="shared" si="4"/>
        <v>1</v>
      </c>
    </row>
    <row r="49" spans="1:21" ht="24.6" x14ac:dyDescent="0.4">
      <c r="A49" s="21" t="s">
        <v>188</v>
      </c>
      <c r="B49" s="26" t="s">
        <v>145</v>
      </c>
      <c r="C49" s="26" t="s">
        <v>58</v>
      </c>
      <c r="D49" s="43" t="s">
        <v>153</v>
      </c>
      <c r="E49" s="21" t="s">
        <v>178</v>
      </c>
      <c r="F49" s="21" t="s">
        <v>190</v>
      </c>
      <c r="G49" s="21">
        <v>38</v>
      </c>
      <c r="H49" s="27">
        <v>26007</v>
      </c>
      <c r="I49" s="21">
        <v>5</v>
      </c>
      <c r="J49" s="55" t="s">
        <v>218</v>
      </c>
      <c r="K49" s="57">
        <v>50223741.109999999</v>
      </c>
      <c r="L49" s="57">
        <v>56240</v>
      </c>
      <c r="M49" s="57">
        <v>893.03</v>
      </c>
      <c r="N49" s="46">
        <v>1040.5899999999999</v>
      </c>
      <c r="O49" s="57">
        <v>21160915.370000001</v>
      </c>
      <c r="P49" s="57">
        <v>1540.87</v>
      </c>
      <c r="Q49" s="57">
        <v>13733.08</v>
      </c>
      <c r="R49" s="47">
        <v>18347.55</v>
      </c>
      <c r="S49" s="21" t="str">
        <f t="shared" si="3"/>
        <v>1</v>
      </c>
      <c r="T49" s="21" t="str">
        <f t="shared" si="2"/>
        <v>1</v>
      </c>
      <c r="U49" s="21" t="str">
        <f t="shared" si="4"/>
        <v>1</v>
      </c>
    </row>
    <row r="50" spans="1:21" ht="24.6" x14ac:dyDescent="0.4">
      <c r="A50" s="21" t="s">
        <v>188</v>
      </c>
      <c r="B50" s="26" t="s">
        <v>145</v>
      </c>
      <c r="C50" s="26" t="s">
        <v>59</v>
      </c>
      <c r="D50" s="43" t="s">
        <v>154</v>
      </c>
      <c r="E50" s="21" t="s">
        <v>178</v>
      </c>
      <c r="F50" s="21" t="s">
        <v>190</v>
      </c>
      <c r="G50" s="21">
        <v>35</v>
      </c>
      <c r="H50" s="27">
        <v>17422</v>
      </c>
      <c r="I50" s="21">
        <v>5</v>
      </c>
      <c r="J50" s="55" t="s">
        <v>218</v>
      </c>
      <c r="K50" s="57">
        <v>34140315.289999999</v>
      </c>
      <c r="L50" s="57">
        <v>35181</v>
      </c>
      <c r="M50" s="57">
        <v>970.42</v>
      </c>
      <c r="N50" s="46">
        <v>1040.5899999999999</v>
      </c>
      <c r="O50" s="57">
        <v>14009881.99</v>
      </c>
      <c r="P50" s="57">
        <v>977.96</v>
      </c>
      <c r="Q50" s="57">
        <v>14325.57</v>
      </c>
      <c r="R50" s="47">
        <v>18347.55</v>
      </c>
      <c r="S50" s="21" t="str">
        <f t="shared" si="3"/>
        <v>1</v>
      </c>
      <c r="T50" s="21" t="str">
        <f t="shared" si="2"/>
        <v>1</v>
      </c>
      <c r="U50" s="21" t="str">
        <f t="shared" si="4"/>
        <v>1</v>
      </c>
    </row>
    <row r="51" spans="1:21" ht="24.6" x14ac:dyDescent="0.4">
      <c r="A51" s="21" t="s">
        <v>188</v>
      </c>
      <c r="B51" s="26" t="s">
        <v>145</v>
      </c>
      <c r="C51" s="26" t="s">
        <v>60</v>
      </c>
      <c r="D51" s="43" t="s">
        <v>155</v>
      </c>
      <c r="E51" s="21" t="s">
        <v>178</v>
      </c>
      <c r="F51" s="21" t="s">
        <v>190</v>
      </c>
      <c r="G51" s="21">
        <v>42</v>
      </c>
      <c r="H51" s="27">
        <v>24394</v>
      </c>
      <c r="I51" s="21">
        <v>5</v>
      </c>
      <c r="J51" s="55" t="s">
        <v>218</v>
      </c>
      <c r="K51" s="57">
        <v>73279179.390000001</v>
      </c>
      <c r="L51" s="57">
        <v>68684</v>
      </c>
      <c r="M51" s="57">
        <v>1066.9000000000001</v>
      </c>
      <c r="N51" s="46">
        <v>1040.5899999999999</v>
      </c>
      <c r="O51" s="57">
        <v>17261548.719999999</v>
      </c>
      <c r="P51" s="57">
        <v>1453.5</v>
      </c>
      <c r="Q51" s="57">
        <v>11875.85</v>
      </c>
      <c r="R51" s="47">
        <v>18347.55</v>
      </c>
      <c r="S51" s="21" t="str">
        <f t="shared" si="3"/>
        <v>0</v>
      </c>
      <c r="T51" s="21" t="str">
        <f t="shared" si="2"/>
        <v>1</v>
      </c>
      <c r="U51" s="21" t="str">
        <f t="shared" si="4"/>
        <v>0</v>
      </c>
    </row>
    <row r="52" spans="1:21" ht="24.6" x14ac:dyDescent="0.4">
      <c r="A52" s="21" t="s">
        <v>188</v>
      </c>
      <c r="B52" s="26" t="s">
        <v>145</v>
      </c>
      <c r="C52" s="26" t="s">
        <v>61</v>
      </c>
      <c r="D52" s="43" t="s">
        <v>156</v>
      </c>
      <c r="E52" s="21" t="s">
        <v>178</v>
      </c>
      <c r="F52" s="21" t="s">
        <v>190</v>
      </c>
      <c r="G52" s="21">
        <v>34</v>
      </c>
      <c r="H52" s="27">
        <v>32958</v>
      </c>
      <c r="I52" s="21">
        <v>6</v>
      </c>
      <c r="J52" s="55" t="s">
        <v>217</v>
      </c>
      <c r="K52" s="57">
        <v>54501381.369999997</v>
      </c>
      <c r="L52" s="57">
        <v>56416</v>
      </c>
      <c r="M52" s="57">
        <v>966.06</v>
      </c>
      <c r="N52" s="46">
        <v>1048.96</v>
      </c>
      <c r="O52" s="57">
        <v>18213853.59</v>
      </c>
      <c r="P52" s="57">
        <v>1422.19</v>
      </c>
      <c r="Q52" s="57">
        <v>12806.92</v>
      </c>
      <c r="R52" s="47">
        <v>18555.2</v>
      </c>
      <c r="S52" s="21" t="str">
        <f t="shared" si="3"/>
        <v>1</v>
      </c>
      <c r="T52" s="21" t="str">
        <f t="shared" si="2"/>
        <v>1</v>
      </c>
      <c r="U52" s="21" t="str">
        <f t="shared" si="4"/>
        <v>1</v>
      </c>
    </row>
    <row r="53" spans="1:21" ht="24.6" x14ac:dyDescent="0.4">
      <c r="A53" s="21" t="s">
        <v>188</v>
      </c>
      <c r="B53" s="26" t="s">
        <v>145</v>
      </c>
      <c r="C53" s="26" t="s">
        <v>62</v>
      </c>
      <c r="D53" s="43" t="s">
        <v>157</v>
      </c>
      <c r="E53" s="21" t="s">
        <v>178</v>
      </c>
      <c r="F53" s="21" t="s">
        <v>190</v>
      </c>
      <c r="G53" s="21">
        <v>34</v>
      </c>
      <c r="H53" s="27">
        <v>27552</v>
      </c>
      <c r="I53" s="21">
        <v>5</v>
      </c>
      <c r="J53" s="55" t="s">
        <v>218</v>
      </c>
      <c r="K53" s="57">
        <v>47086170.159999996</v>
      </c>
      <c r="L53" s="57">
        <v>47263</v>
      </c>
      <c r="M53" s="57">
        <v>996.26</v>
      </c>
      <c r="N53" s="46">
        <v>1040.5899999999999</v>
      </c>
      <c r="O53" s="57">
        <v>11923390.720000001</v>
      </c>
      <c r="P53" s="57">
        <v>1109.8699999999999</v>
      </c>
      <c r="Q53" s="57">
        <v>10743.02</v>
      </c>
      <c r="R53" s="47">
        <v>18347.55</v>
      </c>
      <c r="S53" s="21" t="str">
        <f t="shared" si="3"/>
        <v>1</v>
      </c>
      <c r="T53" s="21" t="str">
        <f t="shared" si="2"/>
        <v>1</v>
      </c>
      <c r="U53" s="21" t="str">
        <f t="shared" si="4"/>
        <v>1</v>
      </c>
    </row>
    <row r="54" spans="1:21" ht="24.6" x14ac:dyDescent="0.4">
      <c r="A54" s="21" t="s">
        <v>188</v>
      </c>
      <c r="B54" s="26" t="s">
        <v>145</v>
      </c>
      <c r="C54" s="26" t="s">
        <v>75</v>
      </c>
      <c r="D54" s="43" t="s">
        <v>292</v>
      </c>
      <c r="E54" s="21" t="s">
        <v>179</v>
      </c>
      <c r="F54" s="21" t="s">
        <v>189</v>
      </c>
      <c r="G54" s="21">
        <v>276</v>
      </c>
      <c r="H54" s="27">
        <v>111722</v>
      </c>
      <c r="I54" s="21">
        <v>16</v>
      </c>
      <c r="J54" s="55" t="s">
        <v>216</v>
      </c>
      <c r="K54" s="57">
        <v>220949377.41</v>
      </c>
      <c r="L54" s="57">
        <v>218630</v>
      </c>
      <c r="M54" s="57">
        <v>1010.61</v>
      </c>
      <c r="N54" s="46">
        <v>1174.2</v>
      </c>
      <c r="O54" s="57">
        <v>206174349.22999999</v>
      </c>
      <c r="P54" s="57">
        <v>16471.990000000002</v>
      </c>
      <c r="Q54" s="57">
        <v>12516.67</v>
      </c>
      <c r="R54" s="47">
        <v>18299.53</v>
      </c>
      <c r="S54" s="21" t="str">
        <f t="shared" si="3"/>
        <v>1</v>
      </c>
      <c r="T54" s="21" t="str">
        <f t="shared" si="2"/>
        <v>1</v>
      </c>
      <c r="U54" s="21" t="str">
        <f t="shared" si="4"/>
        <v>1</v>
      </c>
    </row>
    <row r="55" spans="1:21" ht="24.6" x14ac:dyDescent="0.4">
      <c r="A55" s="21" t="s">
        <v>188</v>
      </c>
      <c r="B55" s="26" t="s">
        <v>145</v>
      </c>
      <c r="C55" s="26" t="s">
        <v>78</v>
      </c>
      <c r="D55" s="43" t="s">
        <v>305</v>
      </c>
      <c r="E55" s="21" t="s">
        <v>178</v>
      </c>
      <c r="F55" s="21" t="s">
        <v>190</v>
      </c>
      <c r="G55" s="21">
        <v>40</v>
      </c>
      <c r="H55" s="27">
        <v>28208</v>
      </c>
      <c r="I55" s="21">
        <v>5</v>
      </c>
      <c r="J55" s="55" t="s">
        <v>218</v>
      </c>
      <c r="K55" s="57">
        <v>43902995.43</v>
      </c>
      <c r="L55" s="57">
        <v>41839</v>
      </c>
      <c r="M55" s="57">
        <v>1049.33</v>
      </c>
      <c r="N55" s="46">
        <v>1040.5899999999999</v>
      </c>
      <c r="O55" s="57">
        <v>19278516.699999999</v>
      </c>
      <c r="P55" s="57">
        <v>1373</v>
      </c>
      <c r="Q55" s="57">
        <v>14041.12</v>
      </c>
      <c r="R55" s="47">
        <v>18347.55</v>
      </c>
      <c r="S55" s="21" t="str">
        <f t="shared" si="3"/>
        <v>0</v>
      </c>
      <c r="T55" s="21" t="str">
        <f t="shared" si="2"/>
        <v>1</v>
      </c>
      <c r="U55" s="21" t="str">
        <f t="shared" si="4"/>
        <v>0</v>
      </c>
    </row>
    <row r="56" spans="1:21" ht="24.6" x14ac:dyDescent="0.4">
      <c r="A56" s="21" t="s">
        <v>188</v>
      </c>
      <c r="B56" s="26" t="s">
        <v>137</v>
      </c>
      <c r="C56" s="26" t="s">
        <v>3</v>
      </c>
      <c r="D56" s="43" t="s">
        <v>138</v>
      </c>
      <c r="E56" s="21" t="s">
        <v>179</v>
      </c>
      <c r="F56" s="21" t="s">
        <v>189</v>
      </c>
      <c r="G56" s="21">
        <v>420</v>
      </c>
      <c r="H56" s="27">
        <v>111792</v>
      </c>
      <c r="I56" s="21">
        <v>17</v>
      </c>
      <c r="J56" s="55" t="s">
        <v>222</v>
      </c>
      <c r="K56" s="57">
        <v>371783398.88999999</v>
      </c>
      <c r="L56" s="57">
        <v>291074</v>
      </c>
      <c r="M56" s="57">
        <v>1277.28</v>
      </c>
      <c r="N56" s="46">
        <v>1238.31</v>
      </c>
      <c r="O56" s="57">
        <v>482134489.80000001</v>
      </c>
      <c r="P56" s="57">
        <v>36581.839999999997</v>
      </c>
      <c r="Q56" s="57">
        <v>13179.61</v>
      </c>
      <c r="R56" s="47">
        <v>17987.18</v>
      </c>
      <c r="S56" s="21" t="str">
        <f t="shared" si="3"/>
        <v>0</v>
      </c>
      <c r="T56" s="21" t="str">
        <f t="shared" si="2"/>
        <v>1</v>
      </c>
      <c r="U56" s="21" t="str">
        <f t="shared" si="4"/>
        <v>0</v>
      </c>
    </row>
    <row r="57" spans="1:21" ht="24.6" x14ac:dyDescent="0.4">
      <c r="A57" s="21" t="s">
        <v>188</v>
      </c>
      <c r="B57" s="26" t="s">
        <v>137</v>
      </c>
      <c r="C57" s="26" t="s">
        <v>39</v>
      </c>
      <c r="D57" s="43" t="s">
        <v>139</v>
      </c>
      <c r="E57" s="21" t="s">
        <v>178</v>
      </c>
      <c r="F57" s="21" t="s">
        <v>192</v>
      </c>
      <c r="G57" s="21">
        <v>120</v>
      </c>
      <c r="H57" s="27">
        <v>58279</v>
      </c>
      <c r="I57" s="21">
        <v>13</v>
      </c>
      <c r="J57" s="55" t="s">
        <v>220</v>
      </c>
      <c r="K57" s="57">
        <v>103146986.06999999</v>
      </c>
      <c r="L57" s="57">
        <v>110681</v>
      </c>
      <c r="M57" s="57">
        <v>931.93</v>
      </c>
      <c r="N57" s="46">
        <v>1045.78</v>
      </c>
      <c r="O57" s="57">
        <v>83628367.819999993</v>
      </c>
      <c r="P57" s="57">
        <v>6391</v>
      </c>
      <c r="Q57" s="57">
        <v>13085.32</v>
      </c>
      <c r="R57" s="47">
        <v>16584.28</v>
      </c>
      <c r="S57" s="21" t="str">
        <f t="shared" si="3"/>
        <v>1</v>
      </c>
      <c r="T57" s="21" t="str">
        <f t="shared" si="2"/>
        <v>1</v>
      </c>
      <c r="U57" s="21" t="str">
        <f t="shared" si="4"/>
        <v>1</v>
      </c>
    </row>
    <row r="58" spans="1:21" ht="24.6" x14ac:dyDescent="0.4">
      <c r="A58" s="21" t="s">
        <v>188</v>
      </c>
      <c r="B58" s="26" t="s">
        <v>137</v>
      </c>
      <c r="C58" s="26" t="s">
        <v>41</v>
      </c>
      <c r="D58" s="43" t="s">
        <v>140</v>
      </c>
      <c r="E58" s="21" t="s">
        <v>178</v>
      </c>
      <c r="F58" s="21" t="s">
        <v>190</v>
      </c>
      <c r="G58" s="21">
        <v>30</v>
      </c>
      <c r="H58" s="27">
        <v>22880</v>
      </c>
      <c r="I58" s="21">
        <v>5</v>
      </c>
      <c r="J58" s="55" t="s">
        <v>218</v>
      </c>
      <c r="K58" s="57">
        <v>37873517.030000001</v>
      </c>
      <c r="L58" s="57">
        <v>41729</v>
      </c>
      <c r="M58" s="57">
        <v>907.61</v>
      </c>
      <c r="N58" s="46">
        <v>1040.5899999999999</v>
      </c>
      <c r="O58" s="57">
        <v>20661590.010000002</v>
      </c>
      <c r="P58" s="57">
        <v>1491.76</v>
      </c>
      <c r="Q58" s="57">
        <v>13850.49</v>
      </c>
      <c r="R58" s="47">
        <v>18347.55</v>
      </c>
      <c r="S58" s="21" t="str">
        <f t="shared" si="3"/>
        <v>1</v>
      </c>
      <c r="T58" s="21" t="str">
        <f t="shared" si="2"/>
        <v>1</v>
      </c>
      <c r="U58" s="21" t="str">
        <f t="shared" si="4"/>
        <v>1</v>
      </c>
    </row>
    <row r="59" spans="1:21" ht="24.6" x14ac:dyDescent="0.4">
      <c r="A59" s="21" t="s">
        <v>188</v>
      </c>
      <c r="B59" s="26" t="s">
        <v>137</v>
      </c>
      <c r="C59" s="26" t="s">
        <v>42</v>
      </c>
      <c r="D59" s="43" t="s">
        <v>141</v>
      </c>
      <c r="E59" s="21" t="s">
        <v>178</v>
      </c>
      <c r="F59" s="21" t="s">
        <v>190</v>
      </c>
      <c r="G59" s="21">
        <v>30</v>
      </c>
      <c r="H59" s="27">
        <v>20377</v>
      </c>
      <c r="I59" s="21">
        <v>5</v>
      </c>
      <c r="J59" s="55" t="s">
        <v>218</v>
      </c>
      <c r="K59" s="57">
        <v>59704855.280000001</v>
      </c>
      <c r="L59" s="57">
        <v>50951</v>
      </c>
      <c r="M59" s="57">
        <v>1171.81</v>
      </c>
      <c r="N59" s="46">
        <v>1040.5899999999999</v>
      </c>
      <c r="O59" s="57">
        <v>17386591.390000001</v>
      </c>
      <c r="P59" s="57">
        <v>1411.82</v>
      </c>
      <c r="Q59" s="57">
        <v>12315.01</v>
      </c>
      <c r="R59" s="47">
        <v>18347.55</v>
      </c>
      <c r="S59" s="21" t="str">
        <f t="shared" si="3"/>
        <v>0</v>
      </c>
      <c r="T59" s="21" t="str">
        <f t="shared" si="2"/>
        <v>1</v>
      </c>
      <c r="U59" s="21" t="str">
        <f t="shared" si="4"/>
        <v>0</v>
      </c>
    </row>
    <row r="60" spans="1:21" ht="24.6" x14ac:dyDescent="0.4">
      <c r="A60" s="21" t="s">
        <v>188</v>
      </c>
      <c r="B60" s="26" t="s">
        <v>137</v>
      </c>
      <c r="C60" s="26" t="s">
        <v>74</v>
      </c>
      <c r="D60" s="43" t="s">
        <v>293</v>
      </c>
      <c r="E60" s="21" t="s">
        <v>179</v>
      </c>
      <c r="F60" s="21" t="s">
        <v>196</v>
      </c>
      <c r="G60" s="21">
        <v>266</v>
      </c>
      <c r="H60" s="27">
        <v>61551</v>
      </c>
      <c r="I60" s="21">
        <v>15</v>
      </c>
      <c r="J60" s="55" t="s">
        <v>225</v>
      </c>
      <c r="K60" s="57">
        <v>178658831.90000001</v>
      </c>
      <c r="L60" s="57">
        <v>160002</v>
      </c>
      <c r="M60" s="57">
        <v>1116.5999999999999</v>
      </c>
      <c r="N60" s="46">
        <v>1150.29</v>
      </c>
      <c r="O60" s="57">
        <v>269129055.62</v>
      </c>
      <c r="P60" s="57">
        <v>15759.48</v>
      </c>
      <c r="Q60" s="57">
        <v>17077.28</v>
      </c>
      <c r="R60" s="47">
        <v>18243.599999999999</v>
      </c>
      <c r="S60" s="21" t="str">
        <f t="shared" si="3"/>
        <v>1</v>
      </c>
      <c r="T60" s="21" t="str">
        <f t="shared" si="2"/>
        <v>1</v>
      </c>
      <c r="U60" s="21" t="str">
        <f t="shared" si="4"/>
        <v>1</v>
      </c>
    </row>
    <row r="61" spans="1:21" ht="24.6" x14ac:dyDescent="0.4">
      <c r="A61" s="21" t="s">
        <v>188</v>
      </c>
      <c r="B61" s="26" t="s">
        <v>137</v>
      </c>
      <c r="C61" s="26" t="s">
        <v>79</v>
      </c>
      <c r="D61" s="43" t="s">
        <v>142</v>
      </c>
      <c r="E61" s="21" t="s">
        <v>178</v>
      </c>
      <c r="F61" s="21" t="s">
        <v>190</v>
      </c>
      <c r="G61" s="21">
        <v>30</v>
      </c>
      <c r="H61" s="27">
        <v>19837</v>
      </c>
      <c r="I61" s="21">
        <v>5</v>
      </c>
      <c r="J61" s="55" t="s">
        <v>218</v>
      </c>
      <c r="K61" s="57">
        <v>38167222.729999997</v>
      </c>
      <c r="L61" s="57">
        <v>38382</v>
      </c>
      <c r="M61" s="57">
        <v>994.4</v>
      </c>
      <c r="N61" s="46">
        <v>1040.5899999999999</v>
      </c>
      <c r="O61" s="57">
        <v>21581512.52</v>
      </c>
      <c r="P61" s="57">
        <v>1288.6400000000001</v>
      </c>
      <c r="Q61" s="57">
        <v>16747.57</v>
      </c>
      <c r="R61" s="47">
        <v>18347.55</v>
      </c>
      <c r="S61" s="21" t="str">
        <f t="shared" si="3"/>
        <v>1</v>
      </c>
      <c r="T61" s="21" t="str">
        <f t="shared" si="2"/>
        <v>1</v>
      </c>
      <c r="U61" s="21" t="str">
        <f t="shared" si="4"/>
        <v>1</v>
      </c>
    </row>
    <row r="62" spans="1:21" ht="24.6" x14ac:dyDescent="0.4">
      <c r="A62" s="21" t="s">
        <v>188</v>
      </c>
      <c r="B62" s="26" t="s">
        <v>137</v>
      </c>
      <c r="C62" s="26" t="s">
        <v>83</v>
      </c>
      <c r="D62" s="43" t="s">
        <v>306</v>
      </c>
      <c r="E62" s="21" t="s">
        <v>178</v>
      </c>
      <c r="F62" s="21" t="s">
        <v>194</v>
      </c>
      <c r="G62" s="21">
        <v>30</v>
      </c>
      <c r="H62" s="27">
        <v>11739</v>
      </c>
      <c r="I62" s="21">
        <v>2</v>
      </c>
      <c r="J62" s="55" t="s">
        <v>221</v>
      </c>
      <c r="K62" s="57">
        <v>28591667.629999999</v>
      </c>
      <c r="L62" s="57">
        <v>23054</v>
      </c>
      <c r="M62" s="57">
        <v>1240.2</v>
      </c>
      <c r="N62" s="48">
        <v>1227.2</v>
      </c>
      <c r="O62" s="57">
        <v>11391028.01</v>
      </c>
      <c r="P62" s="57">
        <v>703.87</v>
      </c>
      <c r="Q62" s="57">
        <v>16183.54</v>
      </c>
      <c r="R62" s="49">
        <v>21563.03</v>
      </c>
      <c r="S62" s="21" t="str">
        <f t="shared" si="3"/>
        <v>0</v>
      </c>
      <c r="T62" s="21" t="str">
        <f t="shared" si="2"/>
        <v>1</v>
      </c>
      <c r="U62" s="21" t="str">
        <f t="shared" si="4"/>
        <v>0</v>
      </c>
    </row>
    <row r="63" spans="1:21" ht="24.6" x14ac:dyDescent="0.4">
      <c r="A63" s="21" t="s">
        <v>188</v>
      </c>
      <c r="B63" s="26" t="s">
        <v>137</v>
      </c>
      <c r="C63" s="26" t="s">
        <v>84</v>
      </c>
      <c r="D63" s="43" t="s">
        <v>143</v>
      </c>
      <c r="E63" s="21" t="s">
        <v>178</v>
      </c>
      <c r="F63" s="21" t="s">
        <v>190</v>
      </c>
      <c r="G63" s="21">
        <v>30</v>
      </c>
      <c r="H63" s="27">
        <v>36201</v>
      </c>
      <c r="I63" s="21">
        <v>6</v>
      </c>
      <c r="J63" s="55" t="s">
        <v>217</v>
      </c>
      <c r="K63" s="57">
        <v>39103363.350000001</v>
      </c>
      <c r="L63" s="57">
        <v>43865</v>
      </c>
      <c r="M63" s="57">
        <v>891.45</v>
      </c>
      <c r="N63" s="46">
        <v>1048.96</v>
      </c>
      <c r="O63" s="57">
        <v>12477918.970000001</v>
      </c>
      <c r="P63" s="57">
        <v>1038.3499999999999</v>
      </c>
      <c r="Q63" s="57">
        <v>12017.09</v>
      </c>
      <c r="R63" s="47">
        <v>18555.2</v>
      </c>
      <c r="S63" s="21" t="str">
        <f t="shared" si="3"/>
        <v>1</v>
      </c>
      <c r="T63" s="21" t="str">
        <f t="shared" si="2"/>
        <v>1</v>
      </c>
      <c r="U63" s="21" t="str">
        <f t="shared" si="4"/>
        <v>1</v>
      </c>
    </row>
    <row r="64" spans="1:21" ht="24.6" x14ac:dyDescent="0.4">
      <c r="A64" s="21" t="s">
        <v>188</v>
      </c>
      <c r="B64" s="26" t="s">
        <v>137</v>
      </c>
      <c r="C64" s="26" t="s">
        <v>85</v>
      </c>
      <c r="D64" s="43" t="s">
        <v>144</v>
      </c>
      <c r="E64" s="21" t="s">
        <v>178</v>
      </c>
      <c r="F64" s="21" t="s">
        <v>190</v>
      </c>
      <c r="G64" s="21">
        <v>30</v>
      </c>
      <c r="H64" s="27">
        <v>28529</v>
      </c>
      <c r="I64" s="21">
        <v>5</v>
      </c>
      <c r="J64" s="55" t="s">
        <v>218</v>
      </c>
      <c r="K64" s="57">
        <v>36489545.75</v>
      </c>
      <c r="L64" s="57">
        <v>39750</v>
      </c>
      <c r="M64" s="57">
        <v>917.98</v>
      </c>
      <c r="N64" s="46">
        <v>1040.5899999999999</v>
      </c>
      <c r="O64" s="57">
        <v>19078958.149999999</v>
      </c>
      <c r="P64" s="57">
        <v>1215.29</v>
      </c>
      <c r="Q64" s="57">
        <v>15699.07</v>
      </c>
      <c r="R64" s="47">
        <v>18347.55</v>
      </c>
      <c r="S64" s="21" t="str">
        <f t="shared" si="3"/>
        <v>1</v>
      </c>
      <c r="T64" s="21" t="str">
        <f t="shared" si="2"/>
        <v>1</v>
      </c>
      <c r="U64" s="21" t="str">
        <f t="shared" si="4"/>
        <v>1</v>
      </c>
    </row>
    <row r="65" spans="1:21" ht="24.6" x14ac:dyDescent="0.4">
      <c r="A65" s="21" t="s">
        <v>188</v>
      </c>
      <c r="B65" s="26" t="s">
        <v>98</v>
      </c>
      <c r="C65" s="26" t="s">
        <v>1</v>
      </c>
      <c r="D65" s="43" t="s">
        <v>307</v>
      </c>
      <c r="E65" s="21" t="s">
        <v>179</v>
      </c>
      <c r="F65" s="21" t="s">
        <v>189</v>
      </c>
      <c r="G65" s="21">
        <v>386</v>
      </c>
      <c r="H65" s="27">
        <v>101007</v>
      </c>
      <c r="I65" s="21">
        <v>16</v>
      </c>
      <c r="J65" s="55" t="s">
        <v>216</v>
      </c>
      <c r="K65" s="57">
        <v>164210213.03</v>
      </c>
      <c r="L65" s="57">
        <v>207220</v>
      </c>
      <c r="M65" s="57">
        <v>792.44</v>
      </c>
      <c r="N65" s="46">
        <v>1174.2</v>
      </c>
      <c r="O65" s="57">
        <v>366337896.85000002</v>
      </c>
      <c r="P65" s="57">
        <v>17968.59</v>
      </c>
      <c r="Q65" s="57">
        <v>20387.68</v>
      </c>
      <c r="R65" s="47">
        <v>18299.53</v>
      </c>
      <c r="S65" s="21" t="str">
        <f t="shared" si="3"/>
        <v>1</v>
      </c>
      <c r="T65" s="21" t="str">
        <f t="shared" si="2"/>
        <v>0</v>
      </c>
      <c r="U65" s="21" t="str">
        <f t="shared" si="4"/>
        <v>0</v>
      </c>
    </row>
    <row r="66" spans="1:21" ht="24.6" x14ac:dyDescent="0.4">
      <c r="A66" s="21" t="s">
        <v>188</v>
      </c>
      <c r="B66" s="26" t="s">
        <v>98</v>
      </c>
      <c r="C66" s="26" t="s">
        <v>6</v>
      </c>
      <c r="D66" s="43" t="s">
        <v>99</v>
      </c>
      <c r="E66" s="21" t="s">
        <v>178</v>
      </c>
      <c r="F66" s="21" t="s">
        <v>191</v>
      </c>
      <c r="G66" s="21">
        <v>70</v>
      </c>
      <c r="H66" s="27">
        <v>68171</v>
      </c>
      <c r="I66" s="21">
        <v>10</v>
      </c>
      <c r="J66" s="55" t="s">
        <v>219</v>
      </c>
      <c r="K66" s="57">
        <v>83761054.329999998</v>
      </c>
      <c r="L66" s="57">
        <v>88280</v>
      </c>
      <c r="M66" s="57">
        <v>948.81</v>
      </c>
      <c r="N66" s="46">
        <v>1067.95</v>
      </c>
      <c r="O66" s="57">
        <v>33975585.770000003</v>
      </c>
      <c r="P66" s="57">
        <v>3063.96</v>
      </c>
      <c r="Q66" s="57">
        <v>11088.77</v>
      </c>
      <c r="R66" s="47">
        <v>16455.259999999998</v>
      </c>
      <c r="S66" s="21" t="str">
        <f t="shared" si="3"/>
        <v>1</v>
      </c>
      <c r="T66" s="21" t="str">
        <f t="shared" si="2"/>
        <v>1</v>
      </c>
      <c r="U66" s="21" t="str">
        <f t="shared" si="4"/>
        <v>1</v>
      </c>
    </row>
    <row r="67" spans="1:21" ht="24.6" x14ac:dyDescent="0.4">
      <c r="A67" s="21" t="s">
        <v>188</v>
      </c>
      <c r="B67" s="26" t="s">
        <v>98</v>
      </c>
      <c r="C67" s="26" t="s">
        <v>7</v>
      </c>
      <c r="D67" s="43" t="s">
        <v>100</v>
      </c>
      <c r="E67" s="21" t="s">
        <v>178</v>
      </c>
      <c r="F67" s="21" t="s">
        <v>190</v>
      </c>
      <c r="G67" s="21">
        <v>40</v>
      </c>
      <c r="H67" s="27">
        <v>45855</v>
      </c>
      <c r="I67" s="21">
        <v>6</v>
      </c>
      <c r="J67" s="55" t="s">
        <v>217</v>
      </c>
      <c r="K67" s="57">
        <v>73773043.400000006</v>
      </c>
      <c r="L67" s="57">
        <v>65367</v>
      </c>
      <c r="M67" s="57">
        <v>1128.5999999999999</v>
      </c>
      <c r="N67" s="46">
        <v>1048.96</v>
      </c>
      <c r="O67" s="57">
        <v>19186296.25</v>
      </c>
      <c r="P67" s="57">
        <v>961.82</v>
      </c>
      <c r="Q67" s="57">
        <v>19948</v>
      </c>
      <c r="R67" s="47">
        <v>18555.2</v>
      </c>
      <c r="S67" s="21" t="str">
        <f t="shared" si="3"/>
        <v>0</v>
      </c>
      <c r="T67" s="21" t="str">
        <f t="shared" si="2"/>
        <v>0</v>
      </c>
      <c r="U67" s="21" t="str">
        <f t="shared" si="4"/>
        <v>0</v>
      </c>
    </row>
    <row r="68" spans="1:21" ht="24.6" x14ac:dyDescent="0.4">
      <c r="A68" s="21" t="s">
        <v>188</v>
      </c>
      <c r="B68" s="26" t="s">
        <v>98</v>
      </c>
      <c r="C68" s="26" t="s">
        <v>8</v>
      </c>
      <c r="D68" s="43" t="s">
        <v>101</v>
      </c>
      <c r="E68" s="21" t="s">
        <v>178</v>
      </c>
      <c r="F68" s="21" t="s">
        <v>192</v>
      </c>
      <c r="G68" s="21">
        <v>96</v>
      </c>
      <c r="H68" s="27">
        <v>80002</v>
      </c>
      <c r="I68" s="21">
        <v>12</v>
      </c>
      <c r="J68" s="55" t="s">
        <v>223</v>
      </c>
      <c r="K68" s="57">
        <v>82330599.959999993</v>
      </c>
      <c r="L68" s="57">
        <v>94688</v>
      </c>
      <c r="M68" s="57">
        <v>869.49</v>
      </c>
      <c r="N68" s="48">
        <v>1099.82</v>
      </c>
      <c r="O68" s="57">
        <v>63432392.130000003</v>
      </c>
      <c r="P68" s="57">
        <v>4391.54</v>
      </c>
      <c r="Q68" s="57">
        <v>14444.22</v>
      </c>
      <c r="R68" s="49">
        <v>19056.59</v>
      </c>
      <c r="S68" s="21" t="str">
        <f t="shared" ref="S68:S91" si="5">IF(AND(M68&lt;=N68),"1","0")</f>
        <v>1</v>
      </c>
      <c r="T68" s="21" t="str">
        <f t="shared" si="2"/>
        <v>1</v>
      </c>
      <c r="U68" s="21" t="str">
        <f t="shared" ref="U68:U91" si="6">IF(AND(M68&lt;=N68,Q68&lt;=R68),"1","0")</f>
        <v>1</v>
      </c>
    </row>
    <row r="69" spans="1:21" ht="24.6" x14ac:dyDescent="0.4">
      <c r="A69" s="21" t="s">
        <v>188</v>
      </c>
      <c r="B69" s="26" t="s">
        <v>98</v>
      </c>
      <c r="C69" s="26" t="s">
        <v>9</v>
      </c>
      <c r="D69" s="43" t="s">
        <v>102</v>
      </c>
      <c r="E69" s="21" t="s">
        <v>178</v>
      </c>
      <c r="F69" s="21" t="s">
        <v>191</v>
      </c>
      <c r="G69" s="21">
        <v>50</v>
      </c>
      <c r="H69" s="27">
        <v>52318</v>
      </c>
      <c r="I69" s="21">
        <v>10</v>
      </c>
      <c r="J69" s="55" t="s">
        <v>219</v>
      </c>
      <c r="K69" s="57">
        <v>70142268.569999993</v>
      </c>
      <c r="L69" s="57">
        <v>63513</v>
      </c>
      <c r="M69" s="57">
        <v>1104.3800000000001</v>
      </c>
      <c r="N69" s="46">
        <v>1067.95</v>
      </c>
      <c r="O69" s="57">
        <v>21988496.010000002</v>
      </c>
      <c r="P69" s="57">
        <v>1445.36</v>
      </c>
      <c r="Q69" s="57">
        <v>15213.21</v>
      </c>
      <c r="R69" s="47">
        <v>16455.259999999998</v>
      </c>
      <c r="S69" s="21" t="str">
        <f t="shared" si="5"/>
        <v>0</v>
      </c>
      <c r="T69" s="21" t="str">
        <f t="shared" ref="T69:T91" si="7">IF(AND(Q69&lt;=R69),"1","0")</f>
        <v>1</v>
      </c>
      <c r="U69" s="21" t="str">
        <f t="shared" si="6"/>
        <v>0</v>
      </c>
    </row>
    <row r="70" spans="1:21" ht="24.6" x14ac:dyDescent="0.4">
      <c r="A70" s="21" t="s">
        <v>188</v>
      </c>
      <c r="B70" s="26" t="s">
        <v>98</v>
      </c>
      <c r="C70" s="26" t="s">
        <v>80</v>
      </c>
      <c r="D70" s="43" t="s">
        <v>294</v>
      </c>
      <c r="E70" s="21" t="s">
        <v>178</v>
      </c>
      <c r="F70" s="21" t="s">
        <v>190</v>
      </c>
      <c r="G70" s="21">
        <v>30</v>
      </c>
      <c r="H70" s="27">
        <v>28321</v>
      </c>
      <c r="I70" s="21">
        <v>5</v>
      </c>
      <c r="J70" s="55" t="s">
        <v>218</v>
      </c>
      <c r="K70" s="57">
        <v>49965751.810000002</v>
      </c>
      <c r="L70" s="57">
        <v>47671</v>
      </c>
      <c r="M70" s="57">
        <v>1048.1400000000001</v>
      </c>
      <c r="N70" s="46">
        <v>1040.5899999999999</v>
      </c>
      <c r="O70" s="57">
        <v>26185787.350000001</v>
      </c>
      <c r="P70" s="57">
        <v>1333.56</v>
      </c>
      <c r="Q70" s="57">
        <v>19636.03</v>
      </c>
      <c r="R70" s="47">
        <v>18347.55</v>
      </c>
      <c r="S70" s="21" t="str">
        <f t="shared" si="5"/>
        <v>0</v>
      </c>
      <c r="T70" s="21" t="str">
        <f t="shared" si="7"/>
        <v>0</v>
      </c>
      <c r="U70" s="21" t="str">
        <f t="shared" si="6"/>
        <v>0</v>
      </c>
    </row>
    <row r="71" spans="1:21" ht="24.6" x14ac:dyDescent="0.4">
      <c r="A71" s="21" t="s">
        <v>188</v>
      </c>
      <c r="B71" s="26" t="s">
        <v>103</v>
      </c>
      <c r="C71" s="26" t="s">
        <v>0</v>
      </c>
      <c r="D71" s="43" t="s">
        <v>104</v>
      </c>
      <c r="E71" s="21" t="s">
        <v>177</v>
      </c>
      <c r="F71" s="21" t="s">
        <v>195</v>
      </c>
      <c r="G71" s="21">
        <v>1155</v>
      </c>
      <c r="H71" s="27">
        <v>260627</v>
      </c>
      <c r="I71" s="21">
        <v>20</v>
      </c>
      <c r="J71" s="55" t="s">
        <v>227</v>
      </c>
      <c r="K71" s="57">
        <v>951425906.08000004</v>
      </c>
      <c r="L71" s="57">
        <v>565187</v>
      </c>
      <c r="M71" s="57">
        <v>1683.38</v>
      </c>
      <c r="N71" s="46">
        <v>2073.25</v>
      </c>
      <c r="O71" s="57">
        <v>1633720171</v>
      </c>
      <c r="P71" s="57">
        <v>117168.55</v>
      </c>
      <c r="Q71" s="57">
        <v>13943.33</v>
      </c>
      <c r="R71" s="47">
        <v>16883.349999999999</v>
      </c>
      <c r="S71" s="21" t="str">
        <f t="shared" si="5"/>
        <v>1</v>
      </c>
      <c r="T71" s="21" t="str">
        <f t="shared" si="7"/>
        <v>1</v>
      </c>
      <c r="U71" s="21" t="str">
        <f t="shared" si="6"/>
        <v>1</v>
      </c>
    </row>
    <row r="72" spans="1:21" ht="24.6" x14ac:dyDescent="0.4">
      <c r="A72" s="21" t="s">
        <v>188</v>
      </c>
      <c r="B72" s="26" t="s">
        <v>103</v>
      </c>
      <c r="C72" s="26" t="s">
        <v>10</v>
      </c>
      <c r="D72" s="43" t="s">
        <v>105</v>
      </c>
      <c r="E72" s="21" t="s">
        <v>178</v>
      </c>
      <c r="F72" s="21" t="s">
        <v>191</v>
      </c>
      <c r="G72" s="21">
        <v>60</v>
      </c>
      <c r="H72" s="27">
        <v>50158</v>
      </c>
      <c r="I72" s="21">
        <v>10</v>
      </c>
      <c r="J72" s="55" t="s">
        <v>219</v>
      </c>
      <c r="K72" s="57">
        <v>75751190.719999999</v>
      </c>
      <c r="L72" s="57">
        <v>90791</v>
      </c>
      <c r="M72" s="57">
        <v>834.35</v>
      </c>
      <c r="N72" s="46">
        <v>1067.95</v>
      </c>
      <c r="O72" s="57">
        <v>21741244.460000001</v>
      </c>
      <c r="P72" s="57">
        <v>2517.6</v>
      </c>
      <c r="Q72" s="57">
        <v>8635.7000000000007</v>
      </c>
      <c r="R72" s="47">
        <v>16455.259999999998</v>
      </c>
      <c r="S72" s="21" t="str">
        <f t="shared" si="5"/>
        <v>1</v>
      </c>
      <c r="T72" s="21" t="str">
        <f t="shared" si="7"/>
        <v>1</v>
      </c>
      <c r="U72" s="21" t="str">
        <f t="shared" si="6"/>
        <v>1</v>
      </c>
    </row>
    <row r="73" spans="1:21" ht="24.6" x14ac:dyDescent="0.4">
      <c r="A73" s="21" t="s">
        <v>188</v>
      </c>
      <c r="B73" s="26" t="s">
        <v>103</v>
      </c>
      <c r="C73" s="26" t="s">
        <v>11</v>
      </c>
      <c r="D73" s="43" t="s">
        <v>106</v>
      </c>
      <c r="E73" s="21" t="s">
        <v>178</v>
      </c>
      <c r="F73" s="21" t="s">
        <v>191</v>
      </c>
      <c r="G73" s="21">
        <v>60</v>
      </c>
      <c r="H73" s="27">
        <v>48061</v>
      </c>
      <c r="I73" s="21">
        <v>9</v>
      </c>
      <c r="J73" s="55" t="s">
        <v>283</v>
      </c>
      <c r="K73" s="57">
        <v>57455293.07</v>
      </c>
      <c r="L73" s="57">
        <v>77240</v>
      </c>
      <c r="M73" s="57">
        <v>743.85</v>
      </c>
      <c r="N73" s="46">
        <v>1018.33</v>
      </c>
      <c r="O73" s="57">
        <v>28585522.670000002</v>
      </c>
      <c r="P73" s="57">
        <v>2019.52</v>
      </c>
      <c r="Q73" s="57">
        <v>14154.61</v>
      </c>
      <c r="R73" s="49">
        <v>17045.990000000002</v>
      </c>
      <c r="S73" s="21" t="str">
        <f t="shared" si="5"/>
        <v>1</v>
      </c>
      <c r="T73" s="21" t="str">
        <f t="shared" si="7"/>
        <v>1</v>
      </c>
      <c r="U73" s="21" t="str">
        <f t="shared" si="6"/>
        <v>1</v>
      </c>
    </row>
    <row r="74" spans="1:21" ht="24.6" x14ac:dyDescent="0.4">
      <c r="A74" s="28" t="s">
        <v>188</v>
      </c>
      <c r="B74" s="29" t="s">
        <v>103</v>
      </c>
      <c r="C74" s="29" t="s">
        <v>12</v>
      </c>
      <c r="D74" s="45" t="s">
        <v>107</v>
      </c>
      <c r="E74" s="28" t="s">
        <v>179</v>
      </c>
      <c r="F74" s="28" t="s">
        <v>189</v>
      </c>
      <c r="G74" s="28">
        <v>296</v>
      </c>
      <c r="H74" s="30">
        <v>81488</v>
      </c>
      <c r="I74" s="28">
        <v>16</v>
      </c>
      <c r="J74" s="55" t="s">
        <v>216</v>
      </c>
      <c r="K74" s="57">
        <v>179550263.55000001</v>
      </c>
      <c r="L74" s="57">
        <v>214586</v>
      </c>
      <c r="M74" s="57">
        <v>836.73</v>
      </c>
      <c r="N74" s="46">
        <v>1174.2</v>
      </c>
      <c r="O74" s="57">
        <v>243661615.81</v>
      </c>
      <c r="P74" s="57">
        <v>21106.93</v>
      </c>
      <c r="Q74" s="57">
        <v>11544.15</v>
      </c>
      <c r="R74" s="47">
        <v>18299.53</v>
      </c>
      <c r="S74" s="21" t="str">
        <f t="shared" si="5"/>
        <v>1</v>
      </c>
      <c r="T74" s="21" t="str">
        <f t="shared" si="7"/>
        <v>1</v>
      </c>
      <c r="U74" s="21" t="str">
        <f t="shared" si="6"/>
        <v>1</v>
      </c>
    </row>
    <row r="75" spans="1:21" ht="24.6" x14ac:dyDescent="0.4">
      <c r="A75" s="21" t="s">
        <v>188</v>
      </c>
      <c r="B75" s="26" t="s">
        <v>103</v>
      </c>
      <c r="C75" s="26" t="s">
        <v>13</v>
      </c>
      <c r="D75" s="43" t="s">
        <v>108</v>
      </c>
      <c r="E75" s="21" t="s">
        <v>178</v>
      </c>
      <c r="F75" s="21" t="s">
        <v>194</v>
      </c>
      <c r="G75" s="21">
        <v>10</v>
      </c>
      <c r="H75" s="27">
        <v>3920</v>
      </c>
      <c r="I75" s="21">
        <v>2</v>
      </c>
      <c r="J75" s="55" t="s">
        <v>221</v>
      </c>
      <c r="K75" s="57">
        <v>22577244.609999999</v>
      </c>
      <c r="L75" s="57">
        <v>18823</v>
      </c>
      <c r="M75" s="57">
        <v>1199.45</v>
      </c>
      <c r="N75" s="48">
        <v>1227.2</v>
      </c>
      <c r="O75" s="57">
        <v>7771933.8799999999</v>
      </c>
      <c r="P75" s="57">
        <v>464.09</v>
      </c>
      <c r="Q75" s="57">
        <v>16746.48</v>
      </c>
      <c r="R75" s="49">
        <v>21563.03</v>
      </c>
      <c r="S75" s="21" t="str">
        <f t="shared" si="5"/>
        <v>1</v>
      </c>
      <c r="T75" s="21" t="str">
        <f t="shared" si="7"/>
        <v>1</v>
      </c>
      <c r="U75" s="21" t="str">
        <f t="shared" si="6"/>
        <v>1</v>
      </c>
    </row>
    <row r="76" spans="1:21" ht="24.6" x14ac:dyDescent="0.4">
      <c r="A76" s="21" t="s">
        <v>188</v>
      </c>
      <c r="B76" s="26" t="s">
        <v>103</v>
      </c>
      <c r="C76" s="26" t="s">
        <v>14</v>
      </c>
      <c r="D76" s="43" t="s">
        <v>109</v>
      </c>
      <c r="E76" s="21" t="s">
        <v>178</v>
      </c>
      <c r="F76" s="21" t="s">
        <v>190</v>
      </c>
      <c r="G76" s="21">
        <v>40</v>
      </c>
      <c r="H76" s="27">
        <v>35655</v>
      </c>
      <c r="I76" s="21">
        <v>6</v>
      </c>
      <c r="J76" s="55" t="s">
        <v>217</v>
      </c>
      <c r="K76" s="57">
        <v>54122335.039999999</v>
      </c>
      <c r="L76" s="57">
        <v>66685</v>
      </c>
      <c r="M76" s="57">
        <v>811.61</v>
      </c>
      <c r="N76" s="46">
        <v>1048.96</v>
      </c>
      <c r="O76" s="57">
        <v>22591496.829999998</v>
      </c>
      <c r="P76" s="57">
        <v>1906.88</v>
      </c>
      <c r="Q76" s="57">
        <v>11847.37</v>
      </c>
      <c r="R76" s="47">
        <v>18555.2</v>
      </c>
      <c r="S76" s="21" t="str">
        <f t="shared" si="5"/>
        <v>1</v>
      </c>
      <c r="T76" s="21" t="str">
        <f t="shared" si="7"/>
        <v>1</v>
      </c>
      <c r="U76" s="21" t="str">
        <f t="shared" si="6"/>
        <v>1</v>
      </c>
    </row>
    <row r="77" spans="1:21" ht="24.6" x14ac:dyDescent="0.4">
      <c r="A77" s="21" t="s">
        <v>188</v>
      </c>
      <c r="B77" s="26" t="s">
        <v>103</v>
      </c>
      <c r="C77" s="26" t="s">
        <v>15</v>
      </c>
      <c r="D77" s="43" t="s">
        <v>110</v>
      </c>
      <c r="E77" s="21" t="s">
        <v>178</v>
      </c>
      <c r="F77" s="21" t="s">
        <v>192</v>
      </c>
      <c r="G77" s="21">
        <v>147</v>
      </c>
      <c r="H77" s="27">
        <v>89783</v>
      </c>
      <c r="I77" s="21">
        <v>13</v>
      </c>
      <c r="J77" s="55" t="s">
        <v>220</v>
      </c>
      <c r="K77" s="57">
        <v>114315224.94</v>
      </c>
      <c r="L77" s="57">
        <v>131709</v>
      </c>
      <c r="M77" s="57">
        <v>867.94</v>
      </c>
      <c r="N77" s="46">
        <v>1045.78</v>
      </c>
      <c r="O77" s="57">
        <v>126257040.62</v>
      </c>
      <c r="P77" s="57">
        <v>10087.049999999999</v>
      </c>
      <c r="Q77" s="57">
        <v>12516.75</v>
      </c>
      <c r="R77" s="47">
        <v>16584.28</v>
      </c>
      <c r="S77" s="21" t="str">
        <f t="shared" si="5"/>
        <v>1</v>
      </c>
      <c r="T77" s="21" t="str">
        <f t="shared" si="7"/>
        <v>1</v>
      </c>
      <c r="U77" s="21" t="str">
        <f t="shared" si="6"/>
        <v>1</v>
      </c>
    </row>
    <row r="78" spans="1:21" ht="24.6" x14ac:dyDescent="0.4">
      <c r="A78" s="21" t="s">
        <v>188</v>
      </c>
      <c r="B78" s="26" t="s">
        <v>103</v>
      </c>
      <c r="C78" s="26" t="s">
        <v>16</v>
      </c>
      <c r="D78" s="43" t="s">
        <v>111</v>
      </c>
      <c r="E78" s="21" t="s">
        <v>178</v>
      </c>
      <c r="F78" s="21" t="s">
        <v>190</v>
      </c>
      <c r="G78" s="21">
        <v>35</v>
      </c>
      <c r="H78" s="27">
        <v>24417</v>
      </c>
      <c r="I78" s="21">
        <v>5</v>
      </c>
      <c r="J78" s="55" t="s">
        <v>218</v>
      </c>
      <c r="K78" s="57">
        <v>37296327.450000003</v>
      </c>
      <c r="L78" s="57">
        <v>46168</v>
      </c>
      <c r="M78" s="57">
        <v>807.84</v>
      </c>
      <c r="N78" s="46">
        <v>1040.5899999999999</v>
      </c>
      <c r="O78" s="57">
        <v>15055942.390000001</v>
      </c>
      <c r="P78" s="57">
        <v>1242.23</v>
      </c>
      <c r="Q78" s="57">
        <v>12120.09</v>
      </c>
      <c r="R78" s="47">
        <v>18347.55</v>
      </c>
      <c r="S78" s="21" t="str">
        <f t="shared" si="5"/>
        <v>1</v>
      </c>
      <c r="T78" s="21" t="str">
        <f t="shared" si="7"/>
        <v>1</v>
      </c>
      <c r="U78" s="21" t="str">
        <f t="shared" si="6"/>
        <v>1</v>
      </c>
    </row>
    <row r="79" spans="1:21" ht="24.6" x14ac:dyDescent="0.4">
      <c r="A79" s="21" t="s">
        <v>188</v>
      </c>
      <c r="B79" s="26" t="s">
        <v>103</v>
      </c>
      <c r="C79" s="26" t="s">
        <v>17</v>
      </c>
      <c r="D79" s="43" t="s">
        <v>112</v>
      </c>
      <c r="E79" s="21" t="s">
        <v>178</v>
      </c>
      <c r="F79" s="21" t="s">
        <v>190</v>
      </c>
      <c r="G79" s="21">
        <v>30</v>
      </c>
      <c r="H79" s="27">
        <v>29145</v>
      </c>
      <c r="I79" s="21">
        <v>5</v>
      </c>
      <c r="J79" s="55" t="s">
        <v>218</v>
      </c>
      <c r="K79" s="57">
        <v>42905896.850000001</v>
      </c>
      <c r="L79" s="57">
        <v>51535</v>
      </c>
      <c r="M79" s="57">
        <v>832.56</v>
      </c>
      <c r="N79" s="46">
        <v>1040.5899999999999</v>
      </c>
      <c r="O79" s="57">
        <v>14772236.58</v>
      </c>
      <c r="P79" s="57">
        <v>1206.52</v>
      </c>
      <c r="Q79" s="57">
        <v>12243.66</v>
      </c>
      <c r="R79" s="47">
        <v>18347.55</v>
      </c>
      <c r="S79" s="21" t="str">
        <f t="shared" si="5"/>
        <v>1</v>
      </c>
      <c r="T79" s="21" t="str">
        <f t="shared" si="7"/>
        <v>1</v>
      </c>
      <c r="U79" s="21" t="str">
        <f t="shared" si="6"/>
        <v>1</v>
      </c>
    </row>
    <row r="80" spans="1:21" ht="24.6" x14ac:dyDescent="0.4">
      <c r="A80" s="21" t="s">
        <v>188</v>
      </c>
      <c r="B80" s="26" t="s">
        <v>103</v>
      </c>
      <c r="C80" s="26" t="s">
        <v>18</v>
      </c>
      <c r="D80" s="43" t="s">
        <v>113</v>
      </c>
      <c r="E80" s="21" t="s">
        <v>178</v>
      </c>
      <c r="F80" s="21" t="s">
        <v>190</v>
      </c>
      <c r="G80" s="21">
        <v>30</v>
      </c>
      <c r="H80" s="27">
        <v>35092</v>
      </c>
      <c r="I80" s="21">
        <v>6</v>
      </c>
      <c r="J80" s="55" t="s">
        <v>217</v>
      </c>
      <c r="K80" s="57">
        <v>48083510.880000003</v>
      </c>
      <c r="L80" s="57">
        <v>57268</v>
      </c>
      <c r="M80" s="57">
        <v>839.62</v>
      </c>
      <c r="N80" s="46">
        <v>1048.96</v>
      </c>
      <c r="O80" s="57">
        <v>22483182.469999999</v>
      </c>
      <c r="P80" s="57">
        <v>1958.68</v>
      </c>
      <c r="Q80" s="57">
        <v>11478.74</v>
      </c>
      <c r="R80" s="47">
        <v>18555.2</v>
      </c>
      <c r="S80" s="21" t="str">
        <f t="shared" si="5"/>
        <v>1</v>
      </c>
      <c r="T80" s="21" t="str">
        <f t="shared" si="7"/>
        <v>1</v>
      </c>
      <c r="U80" s="21" t="str">
        <f t="shared" si="6"/>
        <v>1</v>
      </c>
    </row>
    <row r="81" spans="1:24" ht="24.6" x14ac:dyDescent="0.4">
      <c r="A81" s="21" t="s">
        <v>188</v>
      </c>
      <c r="B81" s="26" t="s">
        <v>103</v>
      </c>
      <c r="C81" s="26" t="s">
        <v>19</v>
      </c>
      <c r="D81" s="43" t="s">
        <v>114</v>
      </c>
      <c r="E81" s="21" t="s">
        <v>178</v>
      </c>
      <c r="F81" s="21" t="s">
        <v>191</v>
      </c>
      <c r="G81" s="21">
        <v>60</v>
      </c>
      <c r="H81" s="27">
        <v>42085</v>
      </c>
      <c r="I81" s="21">
        <v>9</v>
      </c>
      <c r="J81" s="55" t="s">
        <v>283</v>
      </c>
      <c r="K81" s="57">
        <v>75103290.290000007</v>
      </c>
      <c r="L81" s="57">
        <v>79742</v>
      </c>
      <c r="M81" s="57">
        <v>941.83</v>
      </c>
      <c r="N81" s="46">
        <v>1018.33</v>
      </c>
      <c r="O81" s="57">
        <v>32385762.120000001</v>
      </c>
      <c r="P81" s="57">
        <v>2780.85</v>
      </c>
      <c r="Q81" s="57">
        <v>11645.98</v>
      </c>
      <c r="R81" s="49">
        <v>17045.990000000002</v>
      </c>
      <c r="S81" s="21" t="str">
        <f t="shared" si="5"/>
        <v>1</v>
      </c>
      <c r="T81" s="21" t="str">
        <f t="shared" si="7"/>
        <v>1</v>
      </c>
      <c r="U81" s="21" t="str">
        <f t="shared" si="6"/>
        <v>1</v>
      </c>
    </row>
    <row r="82" spans="1:24" ht="24.6" x14ac:dyDescent="0.4">
      <c r="A82" s="21" t="s">
        <v>188</v>
      </c>
      <c r="B82" s="26" t="s">
        <v>103</v>
      </c>
      <c r="C82" s="26" t="s">
        <v>20</v>
      </c>
      <c r="D82" s="43" t="s">
        <v>115</v>
      </c>
      <c r="E82" s="21" t="s">
        <v>178</v>
      </c>
      <c r="F82" s="21" t="s">
        <v>192</v>
      </c>
      <c r="G82" s="21">
        <v>294</v>
      </c>
      <c r="H82" s="27">
        <v>84895</v>
      </c>
      <c r="I82" s="21">
        <v>13</v>
      </c>
      <c r="J82" s="55" t="s">
        <v>220</v>
      </c>
      <c r="K82" s="57">
        <v>96365904.090000004</v>
      </c>
      <c r="L82" s="57">
        <v>170061</v>
      </c>
      <c r="M82" s="57">
        <v>566.65</v>
      </c>
      <c r="N82" s="46">
        <v>1045.78</v>
      </c>
      <c r="O82" s="57">
        <v>114116839.98</v>
      </c>
      <c r="P82" s="57">
        <v>11794.71</v>
      </c>
      <c r="Q82" s="57">
        <v>9675.26</v>
      </c>
      <c r="R82" s="47">
        <v>16584.28</v>
      </c>
      <c r="S82" s="21" t="str">
        <f t="shared" si="5"/>
        <v>1</v>
      </c>
      <c r="T82" s="21" t="str">
        <f t="shared" si="7"/>
        <v>1</v>
      </c>
      <c r="U82" s="21" t="str">
        <f t="shared" si="6"/>
        <v>1</v>
      </c>
    </row>
    <row r="83" spans="1:24" ht="24.6" x14ac:dyDescent="0.4">
      <c r="A83" s="21" t="s">
        <v>188</v>
      </c>
      <c r="B83" s="26" t="s">
        <v>103</v>
      </c>
      <c r="C83" s="26" t="s">
        <v>21</v>
      </c>
      <c r="D83" s="43" t="s">
        <v>308</v>
      </c>
      <c r="E83" s="21" t="s">
        <v>178</v>
      </c>
      <c r="F83" s="21" t="s">
        <v>190</v>
      </c>
      <c r="G83" s="21">
        <v>70</v>
      </c>
      <c r="H83" s="27">
        <v>46566</v>
      </c>
      <c r="I83" s="21">
        <v>6</v>
      </c>
      <c r="J83" s="55" t="s">
        <v>217</v>
      </c>
      <c r="K83" s="57">
        <v>64612484.68</v>
      </c>
      <c r="L83" s="57">
        <v>86419</v>
      </c>
      <c r="M83" s="57">
        <v>747.67</v>
      </c>
      <c r="N83" s="46">
        <v>1048.96</v>
      </c>
      <c r="O83" s="57">
        <v>32827480.48</v>
      </c>
      <c r="P83" s="57">
        <v>2409.21</v>
      </c>
      <c r="Q83" s="57">
        <v>13625.81</v>
      </c>
      <c r="R83" s="47">
        <v>18555.2</v>
      </c>
      <c r="S83" s="21" t="str">
        <f t="shared" si="5"/>
        <v>1</v>
      </c>
      <c r="T83" s="21" t="str">
        <f t="shared" si="7"/>
        <v>1</v>
      </c>
      <c r="U83" s="21" t="str">
        <f t="shared" si="6"/>
        <v>1</v>
      </c>
    </row>
    <row r="84" spans="1:24" ht="24.6" x14ac:dyDescent="0.4">
      <c r="A84" s="21" t="s">
        <v>188</v>
      </c>
      <c r="B84" s="26" t="s">
        <v>103</v>
      </c>
      <c r="C84" s="26" t="s">
        <v>22</v>
      </c>
      <c r="D84" s="43" t="s">
        <v>116</v>
      </c>
      <c r="E84" s="21" t="s">
        <v>178</v>
      </c>
      <c r="F84" s="21" t="s">
        <v>192</v>
      </c>
      <c r="G84" s="21">
        <v>126</v>
      </c>
      <c r="H84" s="27">
        <v>86888</v>
      </c>
      <c r="I84" s="21">
        <v>13</v>
      </c>
      <c r="J84" s="55" t="s">
        <v>220</v>
      </c>
      <c r="K84" s="57">
        <v>103664545.23</v>
      </c>
      <c r="L84" s="57">
        <v>134890</v>
      </c>
      <c r="M84" s="57">
        <v>768.51</v>
      </c>
      <c r="N84" s="46">
        <v>1045.78</v>
      </c>
      <c r="O84" s="57">
        <v>73653811.099999994</v>
      </c>
      <c r="P84" s="57">
        <v>6823.46</v>
      </c>
      <c r="Q84" s="57">
        <v>10794.2</v>
      </c>
      <c r="R84" s="47">
        <v>16584.28</v>
      </c>
      <c r="S84" s="21" t="str">
        <f t="shared" si="5"/>
        <v>1</v>
      </c>
      <c r="T84" s="21" t="str">
        <f t="shared" si="7"/>
        <v>1</v>
      </c>
      <c r="U84" s="21" t="str">
        <f t="shared" si="6"/>
        <v>1</v>
      </c>
    </row>
    <row r="85" spans="1:24" ht="24.6" x14ac:dyDescent="0.4">
      <c r="A85" s="21" t="s">
        <v>188</v>
      </c>
      <c r="B85" s="26" t="s">
        <v>103</v>
      </c>
      <c r="C85" s="26" t="s">
        <v>23</v>
      </c>
      <c r="D85" s="43" t="s">
        <v>117</v>
      </c>
      <c r="E85" s="21" t="s">
        <v>178</v>
      </c>
      <c r="F85" s="21" t="s">
        <v>190</v>
      </c>
      <c r="G85" s="21">
        <v>30</v>
      </c>
      <c r="H85" s="27">
        <v>22098</v>
      </c>
      <c r="I85" s="21">
        <v>5</v>
      </c>
      <c r="J85" s="55" t="s">
        <v>218</v>
      </c>
      <c r="K85" s="57">
        <v>43174645.450000003</v>
      </c>
      <c r="L85" s="57">
        <v>56137</v>
      </c>
      <c r="M85" s="57">
        <v>769.09</v>
      </c>
      <c r="N85" s="46">
        <v>1040.5899999999999</v>
      </c>
      <c r="O85" s="57">
        <v>9127160.4700000007</v>
      </c>
      <c r="P85" s="57">
        <v>1265.06</v>
      </c>
      <c r="Q85" s="57">
        <v>7214.8</v>
      </c>
      <c r="R85" s="47">
        <v>18347.55</v>
      </c>
      <c r="S85" s="21" t="str">
        <f t="shared" si="5"/>
        <v>1</v>
      </c>
      <c r="T85" s="21" t="str">
        <f t="shared" si="7"/>
        <v>1</v>
      </c>
      <c r="U85" s="21" t="str">
        <f t="shared" si="6"/>
        <v>1</v>
      </c>
    </row>
    <row r="86" spans="1:24" ht="24.6" x14ac:dyDescent="0.4">
      <c r="A86" s="21" t="s">
        <v>188</v>
      </c>
      <c r="B86" s="26" t="s">
        <v>103</v>
      </c>
      <c r="C86" s="26" t="s">
        <v>24</v>
      </c>
      <c r="D86" s="43" t="s">
        <v>118</v>
      </c>
      <c r="E86" s="21" t="s">
        <v>178</v>
      </c>
      <c r="F86" s="21" t="s">
        <v>190</v>
      </c>
      <c r="G86" s="21">
        <v>30</v>
      </c>
      <c r="H86" s="27">
        <v>20546</v>
      </c>
      <c r="I86" s="21">
        <v>5</v>
      </c>
      <c r="J86" s="55" t="s">
        <v>218</v>
      </c>
      <c r="K86" s="57">
        <v>34481938.210000001</v>
      </c>
      <c r="L86" s="57">
        <v>43119</v>
      </c>
      <c r="M86" s="57">
        <v>799.69</v>
      </c>
      <c r="N86" s="46">
        <v>1040.5899999999999</v>
      </c>
      <c r="O86" s="57">
        <v>15269506.85</v>
      </c>
      <c r="P86" s="57">
        <v>1241.01</v>
      </c>
      <c r="Q86" s="57">
        <v>12304.09</v>
      </c>
      <c r="R86" s="47">
        <v>18347.55</v>
      </c>
      <c r="S86" s="21" t="str">
        <f t="shared" si="5"/>
        <v>1</v>
      </c>
      <c r="T86" s="21" t="str">
        <f t="shared" si="7"/>
        <v>1</v>
      </c>
      <c r="U86" s="21" t="str">
        <f t="shared" si="6"/>
        <v>1</v>
      </c>
    </row>
    <row r="87" spans="1:24" ht="24.6" x14ac:dyDescent="0.4">
      <c r="A87" s="21" t="s">
        <v>188</v>
      </c>
      <c r="B87" s="26" t="s">
        <v>103</v>
      </c>
      <c r="C87" s="26" t="s">
        <v>25</v>
      </c>
      <c r="D87" s="43" t="s">
        <v>119</v>
      </c>
      <c r="E87" s="21" t="s">
        <v>178</v>
      </c>
      <c r="F87" s="21" t="s">
        <v>190</v>
      </c>
      <c r="G87" s="21">
        <v>30</v>
      </c>
      <c r="H87" s="27">
        <v>23229</v>
      </c>
      <c r="I87" s="21">
        <v>5</v>
      </c>
      <c r="J87" s="55" t="s">
        <v>218</v>
      </c>
      <c r="K87" s="57">
        <v>31891151.800000001</v>
      </c>
      <c r="L87" s="57">
        <v>42183</v>
      </c>
      <c r="M87" s="57">
        <v>756.02</v>
      </c>
      <c r="N87" s="46">
        <v>1040.5899999999999</v>
      </c>
      <c r="O87" s="57">
        <v>19385470.039999999</v>
      </c>
      <c r="P87" s="57">
        <v>1665.15</v>
      </c>
      <c r="Q87" s="57">
        <v>11641.88</v>
      </c>
      <c r="R87" s="47">
        <v>18347.55</v>
      </c>
      <c r="S87" s="21" t="str">
        <f t="shared" si="5"/>
        <v>1</v>
      </c>
      <c r="T87" s="21" t="str">
        <f t="shared" si="7"/>
        <v>1</v>
      </c>
      <c r="U87" s="21" t="str">
        <f t="shared" si="6"/>
        <v>1</v>
      </c>
      <c r="X87" s="1">
        <v>0</v>
      </c>
    </row>
    <row r="88" spans="1:24" ht="24.6" x14ac:dyDescent="0.4">
      <c r="A88" s="21" t="s">
        <v>188</v>
      </c>
      <c r="B88" s="26" t="s">
        <v>103</v>
      </c>
      <c r="C88" s="26" t="s">
        <v>26</v>
      </c>
      <c r="D88" s="43" t="s">
        <v>120</v>
      </c>
      <c r="E88" s="21" t="s">
        <v>178</v>
      </c>
      <c r="F88" s="21" t="s">
        <v>190</v>
      </c>
      <c r="G88" s="21">
        <v>30</v>
      </c>
      <c r="H88" s="27">
        <v>19357</v>
      </c>
      <c r="I88" s="21">
        <v>5</v>
      </c>
      <c r="J88" s="55" t="s">
        <v>218</v>
      </c>
      <c r="K88" s="57">
        <v>35390427.859999999</v>
      </c>
      <c r="L88" s="57">
        <v>43112</v>
      </c>
      <c r="M88" s="57">
        <v>820.9</v>
      </c>
      <c r="N88" s="46">
        <v>1040.5899999999999</v>
      </c>
      <c r="O88" s="57">
        <v>14511984.85</v>
      </c>
      <c r="P88" s="57">
        <v>1340.08</v>
      </c>
      <c r="Q88" s="57">
        <v>10829.23</v>
      </c>
      <c r="R88" s="47">
        <v>18347.55</v>
      </c>
      <c r="S88" s="21" t="str">
        <f t="shared" si="5"/>
        <v>1</v>
      </c>
      <c r="T88" s="21" t="str">
        <f t="shared" si="7"/>
        <v>1</v>
      </c>
      <c r="U88" s="21" t="str">
        <f t="shared" si="6"/>
        <v>1</v>
      </c>
    </row>
    <row r="89" spans="1:24" ht="24.6" x14ac:dyDescent="0.4">
      <c r="A89" s="21" t="s">
        <v>188</v>
      </c>
      <c r="B89" s="26" t="s">
        <v>103</v>
      </c>
      <c r="C89" s="26" t="s">
        <v>72</v>
      </c>
      <c r="D89" s="43" t="s">
        <v>295</v>
      </c>
      <c r="E89" s="21" t="s">
        <v>178</v>
      </c>
      <c r="F89" s="21" t="s">
        <v>192</v>
      </c>
      <c r="G89" s="21">
        <v>138</v>
      </c>
      <c r="H89" s="27">
        <v>96461</v>
      </c>
      <c r="I89" s="21">
        <v>13</v>
      </c>
      <c r="J89" s="55" t="s">
        <v>220</v>
      </c>
      <c r="K89" s="57">
        <v>134780976.69</v>
      </c>
      <c r="L89" s="57">
        <v>192635</v>
      </c>
      <c r="M89" s="57">
        <v>699.67</v>
      </c>
      <c r="N89" s="46">
        <v>1045.78</v>
      </c>
      <c r="O89" s="57">
        <v>115968571.95999999</v>
      </c>
      <c r="P89" s="57">
        <v>8801.8700000000008</v>
      </c>
      <c r="Q89" s="57">
        <v>13175.45</v>
      </c>
      <c r="R89" s="47">
        <v>16584.28</v>
      </c>
      <c r="S89" s="21" t="str">
        <f t="shared" si="5"/>
        <v>1</v>
      </c>
      <c r="T89" s="21" t="str">
        <f t="shared" si="7"/>
        <v>1</v>
      </c>
      <c r="U89" s="21" t="str">
        <f t="shared" si="6"/>
        <v>1</v>
      </c>
    </row>
    <row r="90" spans="1:24" ht="24.6" x14ac:dyDescent="0.4">
      <c r="A90" s="21" t="s">
        <v>188</v>
      </c>
      <c r="B90" s="26" t="s">
        <v>103</v>
      </c>
      <c r="C90" s="26" t="s">
        <v>81</v>
      </c>
      <c r="D90" s="43" t="s">
        <v>121</v>
      </c>
      <c r="E90" s="21" t="s">
        <v>178</v>
      </c>
      <c r="F90" s="21" t="s">
        <v>190</v>
      </c>
      <c r="G90" s="21">
        <v>30</v>
      </c>
      <c r="H90" s="27">
        <v>17958</v>
      </c>
      <c r="I90" s="21">
        <v>5</v>
      </c>
      <c r="J90" s="55" t="s">
        <v>218</v>
      </c>
      <c r="K90" s="57">
        <v>30736535.32</v>
      </c>
      <c r="L90" s="57">
        <v>40227</v>
      </c>
      <c r="M90" s="57">
        <v>764.08</v>
      </c>
      <c r="N90" s="46">
        <v>1040.5899999999999</v>
      </c>
      <c r="O90" s="57">
        <v>12496561.66</v>
      </c>
      <c r="P90" s="57">
        <v>1063.8900000000001</v>
      </c>
      <c r="Q90" s="57">
        <v>11746.09</v>
      </c>
      <c r="R90" s="47">
        <v>18347.55</v>
      </c>
      <c r="S90" s="21" t="str">
        <f t="shared" si="5"/>
        <v>1</v>
      </c>
      <c r="T90" s="21" t="str">
        <f t="shared" si="7"/>
        <v>1</v>
      </c>
      <c r="U90" s="21" t="str">
        <f t="shared" si="6"/>
        <v>1</v>
      </c>
    </row>
    <row r="91" spans="1:24" ht="24.6" x14ac:dyDescent="0.4">
      <c r="A91" s="21" t="s">
        <v>188</v>
      </c>
      <c r="B91" s="26" t="s">
        <v>103</v>
      </c>
      <c r="C91" s="26" t="s">
        <v>82</v>
      </c>
      <c r="D91" s="43" t="s">
        <v>122</v>
      </c>
      <c r="E91" s="21" t="s">
        <v>178</v>
      </c>
      <c r="F91" s="21" t="s">
        <v>194</v>
      </c>
      <c r="G91" s="21">
        <v>30</v>
      </c>
      <c r="H91" s="27">
        <v>18961</v>
      </c>
      <c r="I91" s="21">
        <v>3</v>
      </c>
      <c r="J91" s="55" t="s">
        <v>226</v>
      </c>
      <c r="K91" s="57">
        <v>30085583.609999999</v>
      </c>
      <c r="L91" s="57">
        <v>37315</v>
      </c>
      <c r="M91" s="57">
        <v>806.26</v>
      </c>
      <c r="N91" s="46">
        <v>1033.01</v>
      </c>
      <c r="O91" s="57">
        <v>9016678.0700000003</v>
      </c>
      <c r="P91" s="57">
        <v>985.77</v>
      </c>
      <c r="Q91" s="57">
        <v>9146.86</v>
      </c>
      <c r="R91" s="47">
        <v>19024.5</v>
      </c>
      <c r="S91" s="21" t="str">
        <f t="shared" si="5"/>
        <v>1</v>
      </c>
      <c r="T91" s="21" t="str">
        <f t="shared" si="7"/>
        <v>1</v>
      </c>
      <c r="U91" s="21" t="str">
        <f t="shared" si="6"/>
        <v>1</v>
      </c>
    </row>
    <row r="92" spans="1:24" x14ac:dyDescent="0.4">
      <c r="A92" s="124" t="s">
        <v>172</v>
      </c>
      <c r="B92" s="125"/>
      <c r="C92" s="126"/>
      <c r="D92" s="31"/>
      <c r="E92" s="32"/>
      <c r="F92" s="32"/>
      <c r="G92" s="32"/>
      <c r="H92" s="31"/>
      <c r="I92" s="31"/>
      <c r="J92" s="31"/>
      <c r="K92" s="54"/>
      <c r="L92" s="54"/>
      <c r="M92" s="54"/>
      <c r="N92" s="31"/>
      <c r="O92" s="31"/>
      <c r="P92" s="31"/>
      <c r="Q92" s="31"/>
      <c r="R92" s="31"/>
      <c r="S92" s="31"/>
      <c r="T92" s="31"/>
      <c r="U92" s="33">
        <f>COUNTIF(U4:U91,"1")</f>
        <v>70</v>
      </c>
    </row>
    <row r="93" spans="1:24" x14ac:dyDescent="0.4">
      <c r="R93" s="1" t="s">
        <v>173</v>
      </c>
      <c r="S93" s="7">
        <f>COUNTIF(S4:S91,1)</f>
        <v>72</v>
      </c>
      <c r="T93" s="7">
        <f>COUNTIF(T4:T91,1)</f>
        <v>82</v>
      </c>
      <c r="U93" s="7">
        <f>COUNTIF(U4:U91,1)</f>
        <v>70</v>
      </c>
    </row>
    <row r="94" spans="1:24" x14ac:dyDescent="0.4">
      <c r="R94" s="1" t="s">
        <v>158</v>
      </c>
      <c r="S94" s="1">
        <f>COUNTIF(S4:S15,1)</f>
        <v>11</v>
      </c>
      <c r="T94" s="1">
        <f>COUNTIF(T4:T15,1)</f>
        <v>10</v>
      </c>
      <c r="U94" s="1">
        <f>COUNTIF(U4:U15,1)</f>
        <v>10</v>
      </c>
    </row>
    <row r="95" spans="1:24" x14ac:dyDescent="0.4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5</v>
      </c>
    </row>
    <row r="96" spans="1:24" x14ac:dyDescent="0.4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 x14ac:dyDescent="0.4">
      <c r="R97" s="1" t="s">
        <v>145</v>
      </c>
      <c r="S97" s="1">
        <f>COUNTIF(S38:S55,1)</f>
        <v>14</v>
      </c>
      <c r="T97" s="1">
        <f>COUNTIF(T38:T55,1)</f>
        <v>18</v>
      </c>
      <c r="U97" s="1">
        <f>COUNTIF(U38:U55,1)</f>
        <v>14</v>
      </c>
    </row>
    <row r="98" spans="18:21" x14ac:dyDescent="0.4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 x14ac:dyDescent="0.4">
      <c r="R99" s="1" t="s">
        <v>230</v>
      </c>
      <c r="S99" s="1">
        <f>COUNTIF(S65:S70,1)</f>
        <v>3</v>
      </c>
      <c r="T99" s="1">
        <f>COUNTIF(T65:T70,1)</f>
        <v>3</v>
      </c>
      <c r="U99" s="1">
        <f>COUNTIF(U65:U70,1)</f>
        <v>2</v>
      </c>
    </row>
    <row r="100" spans="18:21" x14ac:dyDescent="0.4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69921875" hidden="1" customWidth="1"/>
    <col min="7" max="7" width="5" customWidth="1"/>
    <col min="8" max="8" width="6.8984375" hidden="1" customWidth="1"/>
    <col min="9" max="10" width="8.69921875" hidden="1" customWidth="1"/>
    <col min="13" max="13" width="4.3984375" customWidth="1"/>
    <col min="14" max="14" width="8.69921875" hidden="1" customWidth="1"/>
    <col min="16" max="16" width="0.8984375" customWidth="1"/>
    <col min="17" max="17" width="8.69921875" hidden="1" customWidth="1"/>
    <col min="19" max="19" width="4.09765625" customWidth="1"/>
    <col min="20" max="21" width="8.69921875" hidden="1" customWidth="1"/>
    <col min="23" max="23" width="4" customWidth="1"/>
    <col min="24" max="24" width="8.69921875" hidden="1" customWidth="1"/>
    <col min="26" max="26" width="2.296875" customWidth="1"/>
    <col min="27" max="27" width="8.69921875" hidden="1" customWidth="1"/>
    <col min="29" max="29" width="2.296875" customWidth="1"/>
    <col min="30" max="30" width="8.69921875" hidden="1" customWidth="1"/>
    <col min="32" max="32" width="3.69921875" customWidth="1"/>
    <col min="34" max="34" width="2.296875" customWidth="1"/>
  </cols>
  <sheetData>
    <row r="2" spans="1:34" ht="16.8" x14ac:dyDescent="0.25">
      <c r="A2" s="209" t="s">
        <v>246</v>
      </c>
      <c r="B2" s="209"/>
      <c r="C2" s="209"/>
      <c r="D2" s="209"/>
      <c r="E2" s="209"/>
      <c r="F2" s="209"/>
      <c r="G2" s="209"/>
      <c r="H2" s="209"/>
      <c r="I2" s="209"/>
      <c r="J2" s="209"/>
      <c r="K2" s="9"/>
      <c r="L2" s="209"/>
      <c r="M2" s="209"/>
      <c r="N2" s="210"/>
      <c r="O2" s="216"/>
      <c r="P2" s="217"/>
      <c r="Q2" s="220" t="s">
        <v>247</v>
      </c>
      <c r="R2" s="220"/>
      <c r="S2" s="220"/>
      <c r="T2" s="220" t="s">
        <v>248</v>
      </c>
      <c r="U2" s="220"/>
      <c r="V2" s="220" t="s">
        <v>249</v>
      </c>
      <c r="W2" s="220"/>
      <c r="X2" s="221"/>
      <c r="Y2" s="208"/>
      <c r="Z2" s="209"/>
      <c r="AA2" s="210"/>
      <c r="AB2" s="211"/>
      <c r="AC2" s="212"/>
      <c r="AD2" s="212"/>
      <c r="AE2" s="213" t="s">
        <v>250</v>
      </c>
      <c r="AF2" s="213"/>
      <c r="AG2" s="212"/>
      <c r="AH2" s="214"/>
    </row>
    <row r="3" spans="1:34" ht="33.6" x14ac:dyDescent="0.25">
      <c r="A3" s="183" t="s">
        <v>251</v>
      </c>
      <c r="B3" s="184"/>
      <c r="C3" s="184"/>
      <c r="D3" s="185"/>
      <c r="E3" s="215" t="s">
        <v>252</v>
      </c>
      <c r="F3" s="186"/>
      <c r="G3" s="186"/>
      <c r="H3" s="186"/>
      <c r="I3" s="186"/>
      <c r="J3" s="187"/>
      <c r="K3" s="13" t="s">
        <v>253</v>
      </c>
      <c r="L3" s="216" t="s">
        <v>254</v>
      </c>
      <c r="M3" s="217"/>
      <c r="N3" s="218"/>
      <c r="O3" s="219" t="s">
        <v>255</v>
      </c>
      <c r="P3" s="220"/>
      <c r="Q3" s="14"/>
      <c r="R3" s="219" t="s">
        <v>256</v>
      </c>
      <c r="S3" s="220"/>
      <c r="T3" s="217"/>
      <c r="U3" s="218"/>
      <c r="V3" s="219" t="s">
        <v>257</v>
      </c>
      <c r="W3" s="220"/>
      <c r="X3" s="221"/>
      <c r="Y3" s="211" t="s">
        <v>254</v>
      </c>
      <c r="Z3" s="212"/>
      <c r="AA3" s="214"/>
      <c r="AB3" s="222" t="s">
        <v>255</v>
      </c>
      <c r="AC3" s="213"/>
      <c r="AD3" s="223"/>
      <c r="AE3" s="224" t="s">
        <v>256</v>
      </c>
      <c r="AF3" s="225"/>
      <c r="AG3" s="213" t="s">
        <v>257</v>
      </c>
      <c r="AH3" s="223"/>
    </row>
    <row r="4" spans="1:34" ht="16.8" x14ac:dyDescent="0.25">
      <c r="A4" s="200">
        <v>1</v>
      </c>
      <c r="B4" s="201"/>
      <c r="C4" s="201"/>
      <c r="D4" s="202"/>
      <c r="E4" s="203" t="s">
        <v>258</v>
      </c>
      <c r="F4" s="204"/>
      <c r="G4" s="204"/>
      <c r="H4" s="204"/>
      <c r="I4" s="204"/>
      <c r="J4" s="205"/>
      <c r="K4" s="15" t="s">
        <v>259</v>
      </c>
      <c r="L4" s="197" t="s">
        <v>259</v>
      </c>
      <c r="M4" s="198"/>
      <c r="N4" s="199"/>
      <c r="O4" s="197" t="s">
        <v>259</v>
      </c>
      <c r="P4" s="198"/>
      <c r="Q4" s="12"/>
      <c r="R4" s="206" t="s">
        <v>259</v>
      </c>
      <c r="S4" s="207"/>
      <c r="T4" s="184"/>
      <c r="U4" s="185"/>
      <c r="V4" s="197" t="s">
        <v>259</v>
      </c>
      <c r="W4" s="198"/>
      <c r="X4" s="199"/>
      <c r="Y4" s="197" t="s">
        <v>259</v>
      </c>
      <c r="Z4" s="198"/>
      <c r="AA4" s="199"/>
      <c r="AB4" s="197" t="s">
        <v>259</v>
      </c>
      <c r="AC4" s="198"/>
      <c r="AD4" s="199"/>
      <c r="AE4" s="197" t="s">
        <v>259</v>
      </c>
      <c r="AF4" s="198"/>
      <c r="AG4" s="198" t="s">
        <v>259</v>
      </c>
      <c r="AH4" s="199"/>
    </row>
    <row r="5" spans="1:34" ht="16.8" x14ac:dyDescent="0.25">
      <c r="A5" s="191" t="s">
        <v>234</v>
      </c>
      <c r="B5" s="192"/>
      <c r="C5" s="192"/>
      <c r="D5" s="193"/>
      <c r="E5" s="194" t="s">
        <v>240</v>
      </c>
      <c r="F5" s="195"/>
      <c r="G5" s="195"/>
      <c r="H5" s="195"/>
      <c r="I5" s="195"/>
      <c r="J5" s="196"/>
      <c r="K5" s="8">
        <v>41</v>
      </c>
      <c r="L5" s="171">
        <v>41</v>
      </c>
      <c r="M5" s="172"/>
      <c r="N5" s="173"/>
      <c r="O5" s="180">
        <v>905.7</v>
      </c>
      <c r="P5" s="181"/>
      <c r="Q5" s="182"/>
      <c r="R5" s="180">
        <v>248.42</v>
      </c>
      <c r="S5" s="181"/>
      <c r="T5" s="181"/>
      <c r="U5" s="182"/>
      <c r="V5" s="170">
        <v>1154.1199999999999</v>
      </c>
      <c r="W5" s="168"/>
      <c r="X5" s="169"/>
      <c r="Y5" s="171">
        <v>33</v>
      </c>
      <c r="Z5" s="172"/>
      <c r="AA5" s="173"/>
      <c r="AB5" s="170">
        <v>18876.87</v>
      </c>
      <c r="AC5" s="168"/>
      <c r="AD5" s="169"/>
      <c r="AE5" s="170">
        <v>6231.96</v>
      </c>
      <c r="AF5" s="168"/>
      <c r="AG5" s="168">
        <v>25108.83</v>
      </c>
      <c r="AH5" s="169"/>
    </row>
    <row r="6" spans="1:34" ht="16.8" x14ac:dyDescent="0.25">
      <c r="A6" s="191" t="s">
        <v>235</v>
      </c>
      <c r="B6" s="192"/>
      <c r="C6" s="192"/>
      <c r="D6" s="193"/>
      <c r="E6" s="194" t="s">
        <v>241</v>
      </c>
      <c r="F6" s="195"/>
      <c r="G6" s="195"/>
      <c r="H6" s="195"/>
      <c r="I6" s="195"/>
      <c r="J6" s="196"/>
      <c r="K6" s="8">
        <v>31</v>
      </c>
      <c r="L6" s="171">
        <v>31</v>
      </c>
      <c r="M6" s="172"/>
      <c r="N6" s="173"/>
      <c r="O6" s="180">
        <v>791.22</v>
      </c>
      <c r="P6" s="181"/>
      <c r="Q6" s="182"/>
      <c r="R6" s="180">
        <v>134.19</v>
      </c>
      <c r="S6" s="181"/>
      <c r="T6" s="181"/>
      <c r="U6" s="182"/>
      <c r="V6" s="180">
        <v>925.41</v>
      </c>
      <c r="W6" s="181"/>
      <c r="X6" s="182"/>
      <c r="Y6" s="171">
        <v>24</v>
      </c>
      <c r="Z6" s="172"/>
      <c r="AA6" s="173"/>
      <c r="AB6" s="170">
        <v>15153.65</v>
      </c>
      <c r="AC6" s="168"/>
      <c r="AD6" s="169"/>
      <c r="AE6" s="170">
        <v>4012.52</v>
      </c>
      <c r="AF6" s="168"/>
      <c r="AG6" s="168">
        <v>19166.169999999998</v>
      </c>
      <c r="AH6" s="169"/>
    </row>
    <row r="7" spans="1:34" ht="16.8" x14ac:dyDescent="0.25">
      <c r="A7" s="191" t="s">
        <v>236</v>
      </c>
      <c r="B7" s="192"/>
      <c r="C7" s="192"/>
      <c r="D7" s="193"/>
      <c r="E7" s="194" t="s">
        <v>242</v>
      </c>
      <c r="F7" s="195"/>
      <c r="G7" s="195"/>
      <c r="H7" s="195"/>
      <c r="I7" s="195"/>
      <c r="J7" s="196"/>
      <c r="K7" s="8">
        <v>3</v>
      </c>
      <c r="L7" s="171">
        <v>3</v>
      </c>
      <c r="M7" s="172"/>
      <c r="N7" s="173"/>
      <c r="O7" s="170">
        <v>1037.2</v>
      </c>
      <c r="P7" s="168"/>
      <c r="Q7" s="169"/>
      <c r="R7" s="180">
        <v>373.69</v>
      </c>
      <c r="S7" s="181"/>
      <c r="T7" s="181"/>
      <c r="U7" s="182"/>
      <c r="V7" s="170">
        <v>1410.89</v>
      </c>
      <c r="W7" s="168"/>
      <c r="X7" s="169"/>
      <c r="Y7" s="171">
        <v>3</v>
      </c>
      <c r="Z7" s="172"/>
      <c r="AA7" s="173"/>
      <c r="AB7" s="170">
        <v>18412.27</v>
      </c>
      <c r="AC7" s="168"/>
      <c r="AD7" s="169"/>
      <c r="AE7" s="170">
        <v>2942.75</v>
      </c>
      <c r="AF7" s="168"/>
      <c r="AG7" s="168">
        <v>21355.01</v>
      </c>
      <c r="AH7" s="169"/>
    </row>
    <row r="8" spans="1:34" ht="16.8" x14ac:dyDescent="0.25">
      <c r="A8" s="191" t="s">
        <v>237</v>
      </c>
      <c r="B8" s="192"/>
      <c r="C8" s="192"/>
      <c r="D8" s="193"/>
      <c r="E8" s="194" t="s">
        <v>243</v>
      </c>
      <c r="F8" s="195"/>
      <c r="G8" s="195"/>
      <c r="H8" s="195"/>
      <c r="I8" s="195"/>
      <c r="J8" s="196"/>
      <c r="K8" s="8">
        <v>270</v>
      </c>
      <c r="L8" s="171">
        <v>261</v>
      </c>
      <c r="M8" s="172"/>
      <c r="N8" s="173"/>
      <c r="O8" s="180">
        <v>872.3</v>
      </c>
      <c r="P8" s="181"/>
      <c r="Q8" s="182"/>
      <c r="R8" s="180">
        <v>159.96</v>
      </c>
      <c r="S8" s="181"/>
      <c r="T8" s="181"/>
      <c r="U8" s="182"/>
      <c r="V8" s="170">
        <v>1032.27</v>
      </c>
      <c r="W8" s="168"/>
      <c r="X8" s="169"/>
      <c r="Y8" s="171">
        <v>248</v>
      </c>
      <c r="Z8" s="172"/>
      <c r="AA8" s="173"/>
      <c r="AB8" s="170">
        <v>16848.87</v>
      </c>
      <c r="AC8" s="168"/>
      <c r="AD8" s="169"/>
      <c r="AE8" s="170">
        <v>4826.3900000000003</v>
      </c>
      <c r="AF8" s="168"/>
      <c r="AG8" s="168">
        <v>21675.27</v>
      </c>
      <c r="AH8" s="169"/>
    </row>
    <row r="9" spans="1:34" ht="16.8" x14ac:dyDescent="0.25">
      <c r="A9" s="191" t="s">
        <v>238</v>
      </c>
      <c r="B9" s="192"/>
      <c r="C9" s="192"/>
      <c r="D9" s="193"/>
      <c r="E9" s="194" t="s">
        <v>244</v>
      </c>
      <c r="F9" s="195"/>
      <c r="G9" s="195"/>
      <c r="H9" s="195"/>
      <c r="I9" s="195"/>
      <c r="J9" s="196"/>
      <c r="K9" s="8">
        <v>222</v>
      </c>
      <c r="L9" s="171">
        <v>215</v>
      </c>
      <c r="M9" s="172"/>
      <c r="N9" s="173"/>
      <c r="O9" s="180">
        <v>832.11</v>
      </c>
      <c r="P9" s="181"/>
      <c r="Q9" s="182"/>
      <c r="R9" s="180">
        <v>137.25</v>
      </c>
      <c r="S9" s="181"/>
      <c r="T9" s="181"/>
      <c r="U9" s="182"/>
      <c r="V9" s="180">
        <v>969.37</v>
      </c>
      <c r="W9" s="181"/>
      <c r="X9" s="182"/>
      <c r="Y9" s="171">
        <v>204</v>
      </c>
      <c r="Z9" s="172"/>
      <c r="AA9" s="173"/>
      <c r="AB9" s="170">
        <v>14724.26</v>
      </c>
      <c r="AC9" s="168"/>
      <c r="AD9" s="169"/>
      <c r="AE9" s="170">
        <v>3880.11</v>
      </c>
      <c r="AF9" s="168"/>
      <c r="AG9" s="168">
        <v>18604.37</v>
      </c>
      <c r="AH9" s="169"/>
    </row>
    <row r="10" spans="1:34" ht="16.8" x14ac:dyDescent="0.25">
      <c r="A10" s="191" t="s">
        <v>239</v>
      </c>
      <c r="B10" s="192"/>
      <c r="C10" s="192"/>
      <c r="D10" s="193"/>
      <c r="E10" s="194" t="s">
        <v>245</v>
      </c>
      <c r="F10" s="195"/>
      <c r="G10" s="195"/>
      <c r="H10" s="195"/>
      <c r="I10" s="195"/>
      <c r="J10" s="196"/>
      <c r="K10" s="8">
        <v>11</v>
      </c>
      <c r="L10" s="171">
        <v>11</v>
      </c>
      <c r="M10" s="172"/>
      <c r="N10" s="173"/>
      <c r="O10" s="180">
        <v>973.38</v>
      </c>
      <c r="P10" s="181"/>
      <c r="Q10" s="182"/>
      <c r="R10" s="180">
        <v>204.68</v>
      </c>
      <c r="S10" s="181"/>
      <c r="T10" s="181"/>
      <c r="U10" s="182"/>
      <c r="V10" s="170">
        <v>1178.05</v>
      </c>
      <c r="W10" s="168"/>
      <c r="X10" s="169"/>
      <c r="Y10" s="171">
        <v>11</v>
      </c>
      <c r="Z10" s="172"/>
      <c r="AA10" s="173"/>
      <c r="AB10" s="170">
        <v>20976.39</v>
      </c>
      <c r="AC10" s="168"/>
      <c r="AD10" s="169"/>
      <c r="AE10" s="170">
        <v>7084.75</v>
      </c>
      <c r="AF10" s="168"/>
      <c r="AG10" s="168">
        <v>28061.14</v>
      </c>
      <c r="AH10" s="169"/>
    </row>
    <row r="11" spans="1:34" ht="16.8" x14ac:dyDescent="0.25">
      <c r="A11" s="191" t="s">
        <v>260</v>
      </c>
      <c r="B11" s="192"/>
      <c r="C11" s="192"/>
      <c r="D11" s="193"/>
      <c r="E11" s="194" t="s">
        <v>261</v>
      </c>
      <c r="F11" s="195"/>
      <c r="G11" s="195"/>
      <c r="H11" s="195"/>
      <c r="I11" s="195"/>
      <c r="J11" s="196"/>
      <c r="K11" s="8">
        <v>39</v>
      </c>
      <c r="L11" s="171">
        <v>37</v>
      </c>
      <c r="M11" s="172"/>
      <c r="N11" s="173"/>
      <c r="O11" s="180">
        <v>852.86</v>
      </c>
      <c r="P11" s="181"/>
      <c r="Q11" s="182"/>
      <c r="R11" s="180">
        <v>165.07</v>
      </c>
      <c r="S11" s="181"/>
      <c r="T11" s="181"/>
      <c r="U11" s="182"/>
      <c r="V11" s="170">
        <v>1017.92</v>
      </c>
      <c r="W11" s="168"/>
      <c r="X11" s="169"/>
      <c r="Y11" s="171">
        <v>37</v>
      </c>
      <c r="Z11" s="172"/>
      <c r="AA11" s="173"/>
      <c r="AB11" s="170">
        <v>14837.05</v>
      </c>
      <c r="AC11" s="168"/>
      <c r="AD11" s="169"/>
      <c r="AE11" s="170">
        <v>3412.43</v>
      </c>
      <c r="AF11" s="168"/>
      <c r="AG11" s="168">
        <v>18249.48</v>
      </c>
      <c r="AH11" s="169"/>
    </row>
    <row r="12" spans="1:34" ht="16.8" x14ac:dyDescent="0.25">
      <c r="A12" s="191" t="s">
        <v>262</v>
      </c>
      <c r="B12" s="192"/>
      <c r="C12" s="192"/>
      <c r="D12" s="193"/>
      <c r="E12" s="194" t="s">
        <v>263</v>
      </c>
      <c r="F12" s="195"/>
      <c r="G12" s="195"/>
      <c r="H12" s="195"/>
      <c r="I12" s="195"/>
      <c r="J12" s="196"/>
      <c r="K12" s="8">
        <v>62</v>
      </c>
      <c r="L12" s="171">
        <v>62</v>
      </c>
      <c r="M12" s="172"/>
      <c r="N12" s="173"/>
      <c r="O12" s="180">
        <v>877.71</v>
      </c>
      <c r="P12" s="181"/>
      <c r="Q12" s="182"/>
      <c r="R12" s="180">
        <v>156.12</v>
      </c>
      <c r="S12" s="181"/>
      <c r="T12" s="181"/>
      <c r="U12" s="182"/>
      <c r="V12" s="170">
        <v>1033.83</v>
      </c>
      <c r="W12" s="168"/>
      <c r="X12" s="169"/>
      <c r="Y12" s="171">
        <v>60</v>
      </c>
      <c r="Z12" s="172"/>
      <c r="AA12" s="173"/>
      <c r="AB12" s="170">
        <v>14843.59</v>
      </c>
      <c r="AC12" s="168"/>
      <c r="AD12" s="169"/>
      <c r="AE12" s="170">
        <v>3908.24</v>
      </c>
      <c r="AF12" s="168"/>
      <c r="AG12" s="168">
        <v>18751.830000000002</v>
      </c>
      <c r="AH12" s="169"/>
    </row>
    <row r="13" spans="1:34" ht="16.8" x14ac:dyDescent="0.25">
      <c r="A13" s="191" t="s">
        <v>264</v>
      </c>
      <c r="B13" s="192"/>
      <c r="C13" s="192"/>
      <c r="D13" s="193"/>
      <c r="E13" s="194" t="s">
        <v>265</v>
      </c>
      <c r="F13" s="195"/>
      <c r="G13" s="195"/>
      <c r="H13" s="195"/>
      <c r="I13" s="195"/>
      <c r="J13" s="196"/>
      <c r="K13" s="8">
        <v>24</v>
      </c>
      <c r="L13" s="171">
        <v>24</v>
      </c>
      <c r="M13" s="172"/>
      <c r="N13" s="173"/>
      <c r="O13" s="180">
        <v>904.51</v>
      </c>
      <c r="P13" s="181"/>
      <c r="Q13" s="182"/>
      <c r="R13" s="180">
        <v>160.63999999999999</v>
      </c>
      <c r="S13" s="181"/>
      <c r="T13" s="181"/>
      <c r="U13" s="182"/>
      <c r="V13" s="170">
        <v>1065.1500000000001</v>
      </c>
      <c r="W13" s="168"/>
      <c r="X13" s="169"/>
      <c r="Y13" s="171">
        <v>24</v>
      </c>
      <c r="Z13" s="172"/>
      <c r="AA13" s="173"/>
      <c r="AB13" s="170">
        <v>17419.580000000002</v>
      </c>
      <c r="AC13" s="168"/>
      <c r="AD13" s="169"/>
      <c r="AE13" s="170">
        <v>7218.05</v>
      </c>
      <c r="AF13" s="168"/>
      <c r="AG13" s="168">
        <v>24637.63</v>
      </c>
      <c r="AH13" s="169"/>
    </row>
    <row r="14" spans="1:34" ht="16.8" x14ac:dyDescent="0.25">
      <c r="A14" s="191" t="s">
        <v>266</v>
      </c>
      <c r="B14" s="192"/>
      <c r="C14" s="192"/>
      <c r="D14" s="193"/>
      <c r="E14" s="194" t="s">
        <v>267</v>
      </c>
      <c r="F14" s="195"/>
      <c r="G14" s="195"/>
      <c r="H14" s="195"/>
      <c r="I14" s="195"/>
      <c r="J14" s="196"/>
      <c r="K14" s="8">
        <v>72</v>
      </c>
      <c r="L14" s="171">
        <v>69</v>
      </c>
      <c r="M14" s="172"/>
      <c r="N14" s="173"/>
      <c r="O14" s="180">
        <v>882.81</v>
      </c>
      <c r="P14" s="181"/>
      <c r="Q14" s="182"/>
      <c r="R14" s="180">
        <v>130.72</v>
      </c>
      <c r="S14" s="181"/>
      <c r="T14" s="181"/>
      <c r="U14" s="182"/>
      <c r="V14" s="170">
        <v>1013.53</v>
      </c>
      <c r="W14" s="168"/>
      <c r="X14" s="169"/>
      <c r="Y14" s="171">
        <v>69</v>
      </c>
      <c r="Z14" s="172"/>
      <c r="AA14" s="173"/>
      <c r="AB14" s="170">
        <v>15063.89</v>
      </c>
      <c r="AC14" s="168"/>
      <c r="AD14" s="169"/>
      <c r="AE14" s="170">
        <v>3265.02</v>
      </c>
      <c r="AF14" s="168"/>
      <c r="AG14" s="168">
        <v>18328.91</v>
      </c>
      <c r="AH14" s="169"/>
    </row>
    <row r="15" spans="1:34" ht="16.8" x14ac:dyDescent="0.25">
      <c r="A15" s="191" t="s">
        <v>268</v>
      </c>
      <c r="B15" s="192"/>
      <c r="C15" s="192"/>
      <c r="D15" s="193"/>
      <c r="E15" s="194" t="s">
        <v>269</v>
      </c>
      <c r="F15" s="195"/>
      <c r="G15" s="195"/>
      <c r="H15" s="195"/>
      <c r="I15" s="195"/>
      <c r="J15" s="196"/>
      <c r="K15" s="8">
        <v>7</v>
      </c>
      <c r="L15" s="171">
        <v>7</v>
      </c>
      <c r="M15" s="172"/>
      <c r="N15" s="173"/>
      <c r="O15" s="180">
        <v>941.55</v>
      </c>
      <c r="P15" s="181"/>
      <c r="Q15" s="182"/>
      <c r="R15" s="180">
        <v>224.85</v>
      </c>
      <c r="S15" s="181"/>
      <c r="T15" s="181"/>
      <c r="U15" s="182"/>
      <c r="V15" s="170">
        <v>1166.4000000000001</v>
      </c>
      <c r="W15" s="168"/>
      <c r="X15" s="169"/>
      <c r="Y15" s="171">
        <v>7</v>
      </c>
      <c r="Z15" s="172"/>
      <c r="AA15" s="173"/>
      <c r="AB15" s="170">
        <v>20466.740000000002</v>
      </c>
      <c r="AC15" s="168"/>
      <c r="AD15" s="169"/>
      <c r="AE15" s="170">
        <v>6347.89</v>
      </c>
      <c r="AF15" s="168"/>
      <c r="AG15" s="168">
        <v>26814.63</v>
      </c>
      <c r="AH15" s="169"/>
    </row>
    <row r="16" spans="1:34" ht="16.8" x14ac:dyDescent="0.25">
      <c r="A16" s="191" t="s">
        <v>270</v>
      </c>
      <c r="B16" s="192"/>
      <c r="C16" s="192"/>
      <c r="D16" s="193"/>
      <c r="E16" s="194" t="s">
        <v>271</v>
      </c>
      <c r="F16" s="195"/>
      <c r="G16" s="195"/>
      <c r="H16" s="195"/>
      <c r="I16" s="195"/>
      <c r="J16" s="196"/>
      <c r="K16" s="8">
        <v>30</v>
      </c>
      <c r="L16" s="171">
        <v>30</v>
      </c>
      <c r="M16" s="172"/>
      <c r="N16" s="173"/>
      <c r="O16" s="180">
        <v>881.9</v>
      </c>
      <c r="P16" s="181"/>
      <c r="Q16" s="182"/>
      <c r="R16" s="180">
        <v>121.24</v>
      </c>
      <c r="S16" s="181"/>
      <c r="T16" s="181"/>
      <c r="U16" s="182"/>
      <c r="V16" s="170">
        <v>1003.14</v>
      </c>
      <c r="W16" s="168"/>
      <c r="X16" s="169"/>
      <c r="Y16" s="171">
        <v>27</v>
      </c>
      <c r="Z16" s="172"/>
      <c r="AA16" s="173"/>
      <c r="AB16" s="170">
        <v>15414.9</v>
      </c>
      <c r="AC16" s="168"/>
      <c r="AD16" s="169"/>
      <c r="AE16" s="170">
        <v>2756.56</v>
      </c>
      <c r="AF16" s="168"/>
      <c r="AG16" s="168">
        <v>18171.46</v>
      </c>
      <c r="AH16" s="169"/>
    </row>
    <row r="17" spans="1:34" ht="16.8" x14ac:dyDescent="0.25">
      <c r="A17" s="191" t="s">
        <v>272</v>
      </c>
      <c r="B17" s="192"/>
      <c r="C17" s="192"/>
      <c r="D17" s="193"/>
      <c r="E17" s="194" t="s">
        <v>273</v>
      </c>
      <c r="F17" s="195"/>
      <c r="G17" s="195"/>
      <c r="H17" s="195"/>
      <c r="I17" s="195"/>
      <c r="J17" s="196"/>
      <c r="K17" s="8">
        <v>29</v>
      </c>
      <c r="L17" s="171">
        <v>29</v>
      </c>
      <c r="M17" s="172"/>
      <c r="N17" s="173"/>
      <c r="O17" s="180">
        <v>986.39</v>
      </c>
      <c r="P17" s="181"/>
      <c r="Q17" s="182"/>
      <c r="R17" s="180">
        <v>170.2</v>
      </c>
      <c r="S17" s="181"/>
      <c r="T17" s="181"/>
      <c r="U17" s="182"/>
      <c r="V17" s="170">
        <v>1156.5899999999999</v>
      </c>
      <c r="W17" s="168"/>
      <c r="X17" s="169"/>
      <c r="Y17" s="171">
        <v>28</v>
      </c>
      <c r="Z17" s="172"/>
      <c r="AA17" s="173"/>
      <c r="AB17" s="170">
        <v>15432.83</v>
      </c>
      <c r="AC17" s="168"/>
      <c r="AD17" s="169"/>
      <c r="AE17" s="170">
        <v>2232.5100000000002</v>
      </c>
      <c r="AF17" s="168"/>
      <c r="AG17" s="168">
        <v>17665.34</v>
      </c>
      <c r="AH17" s="169"/>
    </row>
    <row r="18" spans="1:34" ht="16.8" x14ac:dyDescent="0.25">
      <c r="A18" s="191" t="s">
        <v>274</v>
      </c>
      <c r="B18" s="192"/>
      <c r="C18" s="192"/>
      <c r="D18" s="193"/>
      <c r="E18" s="194" t="s">
        <v>275</v>
      </c>
      <c r="F18" s="195"/>
      <c r="G18" s="195"/>
      <c r="H18" s="195"/>
      <c r="I18" s="195"/>
      <c r="J18" s="196"/>
      <c r="K18" s="8">
        <v>26</v>
      </c>
      <c r="L18" s="171">
        <v>26</v>
      </c>
      <c r="M18" s="172"/>
      <c r="N18" s="173"/>
      <c r="O18" s="170">
        <v>1025.67</v>
      </c>
      <c r="P18" s="168"/>
      <c r="Q18" s="169"/>
      <c r="R18" s="180">
        <v>161.99</v>
      </c>
      <c r="S18" s="181"/>
      <c r="T18" s="181"/>
      <c r="U18" s="182"/>
      <c r="V18" s="170">
        <v>1187.6500000000001</v>
      </c>
      <c r="W18" s="168"/>
      <c r="X18" s="169"/>
      <c r="Y18" s="171">
        <v>26</v>
      </c>
      <c r="Z18" s="172"/>
      <c r="AA18" s="173"/>
      <c r="AB18" s="170">
        <v>14727.46</v>
      </c>
      <c r="AC18" s="168"/>
      <c r="AD18" s="169"/>
      <c r="AE18" s="170">
        <v>2555.4299999999998</v>
      </c>
      <c r="AF18" s="168"/>
      <c r="AG18" s="168">
        <v>17282.88</v>
      </c>
      <c r="AH18" s="169"/>
    </row>
    <row r="19" spans="1:34" ht="16.8" x14ac:dyDescent="0.25">
      <c r="A19" s="191" t="s">
        <v>276</v>
      </c>
      <c r="B19" s="192"/>
      <c r="C19" s="192"/>
      <c r="D19" s="193"/>
      <c r="E19" s="194" t="s">
        <v>277</v>
      </c>
      <c r="F19" s="195"/>
      <c r="G19" s="195"/>
      <c r="H19" s="195"/>
      <c r="I19" s="195"/>
      <c r="J19" s="196"/>
      <c r="K19" s="8">
        <v>13</v>
      </c>
      <c r="L19" s="171">
        <v>12</v>
      </c>
      <c r="M19" s="172"/>
      <c r="N19" s="173"/>
      <c r="O19" s="170">
        <v>1147.6300000000001</v>
      </c>
      <c r="P19" s="168"/>
      <c r="Q19" s="169"/>
      <c r="R19" s="180">
        <v>162.49</v>
      </c>
      <c r="S19" s="181"/>
      <c r="T19" s="181"/>
      <c r="U19" s="182"/>
      <c r="V19" s="170">
        <v>1310.1199999999999</v>
      </c>
      <c r="W19" s="168"/>
      <c r="X19" s="169"/>
      <c r="Y19" s="171">
        <v>13</v>
      </c>
      <c r="Z19" s="172"/>
      <c r="AA19" s="173"/>
      <c r="AB19" s="170">
        <v>17240.400000000001</v>
      </c>
      <c r="AC19" s="168"/>
      <c r="AD19" s="169"/>
      <c r="AE19" s="170">
        <v>2430.83</v>
      </c>
      <c r="AF19" s="168"/>
      <c r="AG19" s="168">
        <v>19671.22</v>
      </c>
      <c r="AH19" s="169"/>
    </row>
    <row r="20" spans="1:34" ht="16.8" x14ac:dyDescent="0.25">
      <c r="A20" s="191" t="s">
        <v>278</v>
      </c>
      <c r="B20" s="192"/>
      <c r="C20" s="192"/>
      <c r="D20" s="193"/>
      <c r="E20" s="194" t="s">
        <v>279</v>
      </c>
      <c r="F20" s="195"/>
      <c r="G20" s="195"/>
      <c r="H20" s="195"/>
      <c r="I20" s="195"/>
      <c r="J20" s="196"/>
      <c r="K20" s="8">
        <v>18</v>
      </c>
      <c r="L20" s="171">
        <v>18</v>
      </c>
      <c r="M20" s="172"/>
      <c r="N20" s="173"/>
      <c r="O20" s="170">
        <v>1331.1</v>
      </c>
      <c r="P20" s="168"/>
      <c r="Q20" s="169"/>
      <c r="R20" s="180">
        <v>232.26</v>
      </c>
      <c r="S20" s="181"/>
      <c r="T20" s="181"/>
      <c r="U20" s="182"/>
      <c r="V20" s="170">
        <v>1563.36</v>
      </c>
      <c r="W20" s="168"/>
      <c r="X20" s="169"/>
      <c r="Y20" s="171">
        <v>16</v>
      </c>
      <c r="Z20" s="172"/>
      <c r="AA20" s="173"/>
      <c r="AB20" s="170">
        <v>14463.73</v>
      </c>
      <c r="AC20" s="168"/>
      <c r="AD20" s="169"/>
      <c r="AE20" s="170">
        <v>1314.56</v>
      </c>
      <c r="AF20" s="168"/>
      <c r="AG20" s="168">
        <v>15778.28</v>
      </c>
      <c r="AH20" s="169"/>
    </row>
    <row r="21" spans="1:34" ht="16.8" x14ac:dyDescent="0.25">
      <c r="A21" s="191" t="s">
        <v>280</v>
      </c>
      <c r="B21" s="192"/>
      <c r="C21" s="192"/>
      <c r="D21" s="193"/>
      <c r="E21" s="194" t="s">
        <v>281</v>
      </c>
      <c r="F21" s="195"/>
      <c r="G21" s="195"/>
      <c r="H21" s="195"/>
      <c r="I21" s="195"/>
      <c r="J21" s="196"/>
      <c r="K21" s="8">
        <v>4</v>
      </c>
      <c r="L21" s="171">
        <v>4</v>
      </c>
      <c r="M21" s="172"/>
      <c r="N21" s="173"/>
      <c r="O21" s="170">
        <v>1538.13</v>
      </c>
      <c r="P21" s="168"/>
      <c r="Q21" s="169"/>
      <c r="R21" s="180">
        <v>360.06</v>
      </c>
      <c r="S21" s="181"/>
      <c r="T21" s="181"/>
      <c r="U21" s="182"/>
      <c r="V21" s="170">
        <v>1898.19</v>
      </c>
      <c r="W21" s="168"/>
      <c r="X21" s="169"/>
      <c r="Y21" s="171">
        <v>4</v>
      </c>
      <c r="Z21" s="172"/>
      <c r="AA21" s="173"/>
      <c r="AB21" s="170">
        <v>17262.66</v>
      </c>
      <c r="AC21" s="168"/>
      <c r="AD21" s="169"/>
      <c r="AE21" s="170">
        <v>3360.41</v>
      </c>
      <c r="AF21" s="168"/>
      <c r="AG21" s="168">
        <v>20623.07</v>
      </c>
      <c r="AH21" s="169"/>
    </row>
    <row r="22" spans="1:34" ht="16.8" x14ac:dyDescent="0.25">
      <c r="A22" s="183"/>
      <c r="B22" s="184"/>
      <c r="C22" s="184"/>
      <c r="D22" s="185"/>
      <c r="E22" s="10"/>
      <c r="F22" s="11"/>
      <c r="G22" s="186" t="s">
        <v>282</v>
      </c>
      <c r="H22" s="186"/>
      <c r="I22" s="186"/>
      <c r="J22" s="187"/>
      <c r="K22" s="16">
        <v>902</v>
      </c>
      <c r="L22" s="174">
        <v>880</v>
      </c>
      <c r="M22" s="175"/>
      <c r="N22" s="176"/>
      <c r="O22" s="188">
        <v>466.72</v>
      </c>
      <c r="P22" s="189"/>
      <c r="Q22" s="190"/>
      <c r="R22" s="188">
        <v>250.47</v>
      </c>
      <c r="S22" s="189"/>
      <c r="T22" s="189"/>
      <c r="U22" s="190"/>
      <c r="V22" s="188">
        <v>717.19</v>
      </c>
      <c r="W22" s="189"/>
      <c r="X22" s="190"/>
      <c r="Y22" s="174">
        <v>834</v>
      </c>
      <c r="Z22" s="175"/>
      <c r="AA22" s="176"/>
      <c r="AB22" s="177">
        <v>30265.94</v>
      </c>
      <c r="AC22" s="178"/>
      <c r="AD22" s="179"/>
      <c r="AE22" s="177">
        <v>23009.7</v>
      </c>
      <c r="AF22" s="178"/>
      <c r="AG22" s="178">
        <v>53275.63</v>
      </c>
      <c r="AH22" s="179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เม.ย.Y69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r8 way</cp:lastModifiedBy>
  <cp:lastPrinted>2022-07-04T07:59:25Z</cp:lastPrinted>
  <dcterms:created xsi:type="dcterms:W3CDTF">2017-06-01T08:46:22Z</dcterms:created>
  <dcterms:modified xsi:type="dcterms:W3CDTF">2026-05-22T13:25:07Z</dcterms:modified>
</cp:coreProperties>
</file>