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WANWISA69\Unitcost\Unitcost ปี 69\Unitcost มี.ค.69\"/>
    </mc:Choice>
  </mc:AlternateContent>
  <bookViews>
    <workbookView xWindow="-108" yWindow="-108" windowWidth="23256" windowHeight="12456" tabRatio="815" firstSheet="1" activeTab="3"/>
  </bookViews>
  <sheets>
    <sheet name="รายเขต" sheetId="122" r:id="rId1"/>
    <sheet name="ค่ากลางกลุ่ม UnitCost, HGR" sheetId="63" r:id="rId2"/>
    <sheet name="Q2Y69" sheetId="123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1" hidden="1">'ค่ากลางกลุ่ม UnitCost, HGR'!$A$3:$L$24</definedName>
    <definedName name="_xlnm._FilterDatabase" localSheetId="3" hidden="1">'สรุปUnit Cost และ HGR'!$A$3:$U$101</definedName>
    <definedName name="data">'[1]งบทดลอง รพ.'!$A$2:$CL$438</definedName>
    <definedName name="data1" localSheetId="2">#REF!</definedName>
    <definedName name="data1">#REF!</definedName>
    <definedName name="NEW" localSheetId="2">#REF!</definedName>
    <definedName name="NEW">#REF!</definedName>
    <definedName name="_xlnm.Print_Titles" localSheetId="3">'สรุปUnit Cost และ HGR'!$1:$3</definedName>
    <definedName name="test1" localSheetId="2">#REF!</definedName>
    <definedName name="test1">#REF!</definedName>
  </definedNames>
  <calcPr calcId="152511"/>
</workbook>
</file>

<file path=xl/calcChain.xml><?xml version="1.0" encoding="utf-8"?>
<calcChain xmlns="http://schemas.openxmlformats.org/spreadsheetml/2006/main">
  <c r="G15" i="123" l="1"/>
  <c r="D15" i="123"/>
  <c r="E15" i="123"/>
  <c r="L9" i="63"/>
  <c r="L12" i="63"/>
  <c r="L13" i="63"/>
  <c r="L15" i="63"/>
  <c r="L16" i="63"/>
  <c r="L18" i="63"/>
  <c r="L19" i="63"/>
  <c r="L20" i="63"/>
  <c r="L21" i="63"/>
  <c r="L22" i="63"/>
  <c r="L23" i="63"/>
  <c r="L8" i="63"/>
  <c r="L6" i="63"/>
  <c r="L5" i="63"/>
  <c r="H19" i="63"/>
  <c r="H20" i="63"/>
  <c r="H21" i="63"/>
  <c r="H22" i="63"/>
  <c r="H23" i="63"/>
  <c r="H18" i="63"/>
  <c r="H16" i="63"/>
  <c r="H15" i="63"/>
  <c r="H13" i="63"/>
  <c r="H12" i="63"/>
  <c r="H9" i="63"/>
  <c r="H8" i="63"/>
  <c r="H6" i="63"/>
  <c r="H5" i="63"/>
  <c r="J15" i="123" l="1"/>
  <c r="H14" i="123"/>
  <c r="E14" i="123"/>
  <c r="I14" i="123" s="1"/>
  <c r="H13" i="123"/>
  <c r="E13" i="123"/>
  <c r="I13" i="123" s="1"/>
  <c r="H12" i="123"/>
  <c r="E12" i="123"/>
  <c r="I12" i="123" s="1"/>
  <c r="H11" i="123"/>
  <c r="E11" i="123"/>
  <c r="I11" i="123" s="1"/>
  <c r="H10" i="123"/>
  <c r="E10" i="123"/>
  <c r="I10" i="123" s="1"/>
  <c r="H9" i="123"/>
  <c r="E9" i="123"/>
  <c r="I9" i="123" s="1"/>
  <c r="H8" i="123"/>
  <c r="E8" i="123"/>
  <c r="I8" i="123" s="1"/>
  <c r="F10" i="123" l="1"/>
  <c r="F13" i="123"/>
  <c r="F8" i="123"/>
  <c r="F11" i="123"/>
  <c r="F14" i="123"/>
  <c r="F9" i="123"/>
  <c r="F12" i="123"/>
  <c r="F15" i="123" l="1"/>
  <c r="H15" i="123"/>
  <c r="E8" i="122"/>
  <c r="G8" i="122" s="1"/>
  <c r="E9" i="122"/>
  <c r="G9" i="122" s="1"/>
  <c r="E10" i="122"/>
  <c r="F10" i="122" s="1"/>
  <c r="E11" i="122"/>
  <c r="G11" i="122" s="1"/>
  <c r="E12" i="122"/>
  <c r="G12" i="122" s="1"/>
  <c r="E13" i="122"/>
  <c r="G13" i="122" s="1"/>
  <c r="E14" i="122"/>
  <c r="F14" i="122" s="1"/>
  <c r="E15" i="122"/>
  <c r="G15" i="122" s="1"/>
  <c r="E16" i="122"/>
  <c r="G16" i="122" s="1"/>
  <c r="E17" i="122"/>
  <c r="G17" i="122" s="1"/>
  <c r="E18" i="122"/>
  <c r="F18" i="122" s="1"/>
  <c r="E19" i="122"/>
  <c r="G19" i="122" s="1"/>
  <c r="C20" i="122"/>
  <c r="B20" i="122"/>
  <c r="D19" i="122"/>
  <c r="D18" i="122"/>
  <c r="D17" i="122"/>
  <c r="D16" i="122"/>
  <c r="D15" i="122"/>
  <c r="D14" i="122"/>
  <c r="D13" i="122"/>
  <c r="D12" i="122"/>
  <c r="D11" i="122"/>
  <c r="D10" i="122"/>
  <c r="D9" i="122"/>
  <c r="D8" i="122"/>
  <c r="I15" i="123" l="1"/>
  <c r="G14" i="122"/>
  <c r="F17" i="122"/>
  <c r="F8" i="122"/>
  <c r="G10" i="122"/>
  <c r="F15" i="122"/>
  <c r="F16" i="122"/>
  <c r="G18" i="122"/>
  <c r="F9" i="122"/>
  <c r="F12" i="122"/>
  <c r="F13" i="122"/>
  <c r="F11" i="122"/>
  <c r="E20" i="122"/>
  <c r="F20" i="122" s="1"/>
  <c r="F19" i="122"/>
  <c r="D20" i="122"/>
  <c r="G20" i="122" l="1"/>
  <c r="I24" i="63"/>
  <c r="E24" i="63"/>
  <c r="D24" i="63"/>
  <c r="A24" i="63"/>
  <c r="B10" i="63"/>
  <c r="A10" i="63"/>
  <c r="B9" i="63"/>
  <c r="A9" i="63"/>
  <c r="B8" i="63"/>
  <c r="A8" i="63"/>
  <c r="B7" i="63"/>
  <c r="A7" i="63"/>
  <c r="B6" i="63"/>
  <c r="A6" i="63"/>
  <c r="B5" i="63"/>
  <c r="A5" i="63"/>
  <c r="U74" i="61" l="1"/>
  <c r="S74" i="61"/>
  <c r="S81" i="61"/>
  <c r="T84" i="61"/>
  <c r="S86" i="61"/>
  <c r="S78" i="61"/>
  <c r="S85" i="61"/>
  <c r="S79" i="61"/>
  <c r="U84" i="61"/>
  <c r="S84" i="61"/>
  <c r="S88" i="61"/>
  <c r="S87" i="61"/>
  <c r="S75" i="61"/>
  <c r="S71" i="61"/>
  <c r="U80" i="61"/>
  <c r="S80" i="61"/>
  <c r="S83" i="61"/>
  <c r="S90" i="61"/>
  <c r="S82" i="61"/>
  <c r="S77" i="61"/>
  <c r="T74" i="61"/>
  <c r="S89" i="61"/>
  <c r="S91" i="61"/>
  <c r="S76" i="61"/>
  <c r="S72" i="61"/>
  <c r="T80" i="61"/>
  <c r="U71" i="61"/>
  <c r="U86" i="61"/>
  <c r="U89" i="61"/>
  <c r="U78" i="61"/>
  <c r="U76" i="61"/>
  <c r="U91" i="61"/>
  <c r="U79" i="61"/>
  <c r="U72" i="61"/>
  <c r="U82" i="61"/>
  <c r="T78" i="61" l="1"/>
  <c r="T81" i="61"/>
  <c r="T83" i="61"/>
  <c r="S73" i="61"/>
  <c r="U73" i="61"/>
  <c r="T89" i="61"/>
  <c r="U83" i="61"/>
  <c r="T72" i="61"/>
  <c r="T77" i="61"/>
  <c r="T90" i="61"/>
  <c r="T71" i="61"/>
  <c r="T82" i="61"/>
  <c r="T91" i="61"/>
  <c r="T87" i="61"/>
  <c r="T88" i="61"/>
  <c r="T75" i="61"/>
  <c r="U87" i="61"/>
  <c r="T79" i="61"/>
  <c r="T85" i="61"/>
  <c r="U90" i="61"/>
  <c r="U88" i="61"/>
  <c r="U85" i="61"/>
  <c r="U81" i="61"/>
  <c r="T73" i="61"/>
  <c r="T76" i="61"/>
  <c r="T86" i="61"/>
  <c r="U77" i="61"/>
  <c r="U75" i="61"/>
  <c r="U100" i="61" l="1"/>
  <c r="S100" i="61"/>
  <c r="T100" i="61"/>
  <c r="S35" i="61" l="1"/>
  <c r="T25" i="61"/>
  <c r="T17" i="61"/>
  <c r="S65" i="61" l="1"/>
  <c r="T66" i="61"/>
  <c r="T70" i="61"/>
  <c r="T67" i="61"/>
  <c r="T69" i="61"/>
  <c r="T68" i="61"/>
  <c r="S67" i="61"/>
  <c r="S70" i="61"/>
  <c r="T65" i="61"/>
  <c r="S69" i="61"/>
  <c r="T61" i="61"/>
  <c r="S63" i="61"/>
  <c r="S56" i="61"/>
  <c r="S58" i="61"/>
  <c r="T64" i="61"/>
  <c r="T58" i="61"/>
  <c r="T57" i="61"/>
  <c r="S59" i="61"/>
  <c r="T63" i="61"/>
  <c r="T60" i="61"/>
  <c r="T62" i="61"/>
  <c r="T56" i="61"/>
  <c r="T59" i="61"/>
  <c r="S43" i="61"/>
  <c r="T47" i="61"/>
  <c r="T41" i="61"/>
  <c r="T48" i="61"/>
  <c r="T46" i="61"/>
  <c r="T53" i="61"/>
  <c r="T52" i="61"/>
  <c r="T43" i="61"/>
  <c r="T45" i="61"/>
  <c r="T55" i="61"/>
  <c r="T54" i="61"/>
  <c r="S48" i="61"/>
  <c r="S44" i="61"/>
  <c r="S49" i="61"/>
  <c r="S52" i="61"/>
  <c r="T42" i="61"/>
  <c r="T39" i="61"/>
  <c r="T40" i="61"/>
  <c r="T51" i="61"/>
  <c r="T44" i="61"/>
  <c r="S55" i="61"/>
  <c r="T49" i="61"/>
  <c r="T50" i="61"/>
  <c r="T38" i="61"/>
  <c r="S50" i="61"/>
  <c r="S34" i="61"/>
  <c r="T27" i="61"/>
  <c r="S36" i="61"/>
  <c r="T29" i="61"/>
  <c r="T30" i="61"/>
  <c r="T24" i="61"/>
  <c r="T33" i="61"/>
  <c r="T32" i="61"/>
  <c r="T31" i="61"/>
  <c r="T34" i="61"/>
  <c r="T28" i="61"/>
  <c r="T36" i="61"/>
  <c r="T37" i="61"/>
  <c r="T26" i="61"/>
  <c r="T16" i="61"/>
  <c r="T19" i="61"/>
  <c r="T23" i="61"/>
  <c r="U17" i="61"/>
  <c r="S17" i="61"/>
  <c r="S21" i="61"/>
  <c r="S18" i="61"/>
  <c r="T18" i="61"/>
  <c r="T22" i="61"/>
  <c r="T21" i="61"/>
  <c r="T20" i="61"/>
  <c r="S23" i="61"/>
  <c r="T14" i="61"/>
  <c r="S11" i="61"/>
  <c r="T10" i="61"/>
  <c r="T7" i="61"/>
  <c r="T9" i="61"/>
  <c r="T5" i="61"/>
  <c r="T15" i="61"/>
  <c r="T8" i="61"/>
  <c r="T12" i="61"/>
  <c r="T4" i="61"/>
  <c r="T11" i="61"/>
  <c r="T6" i="61"/>
  <c r="T13" i="61"/>
  <c r="S12" i="61"/>
  <c r="U52" i="61" l="1"/>
  <c r="U66" i="61"/>
  <c r="S66" i="61"/>
  <c r="U69" i="61"/>
  <c r="S68" i="61"/>
  <c r="U68" i="61"/>
  <c r="U48" i="61"/>
  <c r="T99" i="61"/>
  <c r="U70" i="61"/>
  <c r="U67" i="61"/>
  <c r="U65" i="61"/>
  <c r="S64" i="61"/>
  <c r="U64" i="61"/>
  <c r="T98" i="61"/>
  <c r="S61" i="61"/>
  <c r="U61" i="61"/>
  <c r="U58" i="61"/>
  <c r="U56" i="61"/>
  <c r="S60" i="61"/>
  <c r="U60" i="61"/>
  <c r="U59" i="61"/>
  <c r="U63" i="61"/>
  <c r="S57" i="61"/>
  <c r="U57" i="61"/>
  <c r="S62" i="61"/>
  <c r="U62" i="61"/>
  <c r="S45" i="61"/>
  <c r="U45" i="61"/>
  <c r="T97" i="61"/>
  <c r="S41" i="61"/>
  <c r="U41" i="61"/>
  <c r="S47" i="61"/>
  <c r="U47" i="61"/>
  <c r="U53" i="61"/>
  <c r="S53" i="61"/>
  <c r="S40" i="61"/>
  <c r="U40" i="61"/>
  <c r="S51" i="61"/>
  <c r="U51" i="61"/>
  <c r="S42" i="61"/>
  <c r="U42" i="61"/>
  <c r="U54" i="61"/>
  <c r="S54" i="61"/>
  <c r="U55" i="61"/>
  <c r="S39" i="61"/>
  <c r="U39" i="61"/>
  <c r="S46" i="61"/>
  <c r="U46" i="61"/>
  <c r="U49" i="61"/>
  <c r="S38" i="61"/>
  <c r="U38" i="61"/>
  <c r="U44" i="61"/>
  <c r="U43" i="61"/>
  <c r="U50" i="61"/>
  <c r="S33" i="61"/>
  <c r="U33" i="61"/>
  <c r="S32" i="61"/>
  <c r="U32" i="61"/>
  <c r="S37" i="61"/>
  <c r="U37" i="61"/>
  <c r="T35" i="61"/>
  <c r="U35" i="61"/>
  <c r="S28" i="61"/>
  <c r="U28" i="61"/>
  <c r="S26" i="61"/>
  <c r="U26" i="61"/>
  <c r="U31" i="61"/>
  <c r="S31" i="61"/>
  <c r="S30" i="61"/>
  <c r="U30" i="61"/>
  <c r="U18" i="61"/>
  <c r="U29" i="61"/>
  <c r="S29" i="61"/>
  <c r="U25" i="61"/>
  <c r="S25" i="61"/>
  <c r="U23" i="61"/>
  <c r="U21" i="61"/>
  <c r="U36" i="61"/>
  <c r="S27" i="61"/>
  <c r="U27" i="61"/>
  <c r="S24" i="61"/>
  <c r="U24" i="61"/>
  <c r="U34" i="61"/>
  <c r="S22" i="61"/>
  <c r="U22" i="61"/>
  <c r="S16" i="61"/>
  <c r="U16" i="61"/>
  <c r="U20" i="61"/>
  <c r="S20" i="61"/>
  <c r="U19" i="61"/>
  <c r="S19" i="61"/>
  <c r="U12" i="61"/>
  <c r="T95" i="61"/>
  <c r="S15" i="61"/>
  <c r="U15" i="61"/>
  <c r="S6" i="61"/>
  <c r="U6" i="61"/>
  <c r="S9" i="61"/>
  <c r="U9" i="61"/>
  <c r="S13" i="61"/>
  <c r="U13" i="61"/>
  <c r="S5" i="61"/>
  <c r="U5" i="61"/>
  <c r="S7" i="61"/>
  <c r="U7" i="61"/>
  <c r="T94" i="61"/>
  <c r="S10" i="61"/>
  <c r="U10" i="61"/>
  <c r="U11" i="61"/>
  <c r="S4" i="61"/>
  <c r="U4" i="61"/>
  <c r="S8" i="61"/>
  <c r="U8" i="61"/>
  <c r="S14" i="61"/>
  <c r="U14" i="61"/>
  <c r="U94" i="61" l="1"/>
  <c r="T93" i="61"/>
  <c r="S99" i="61"/>
  <c r="U99" i="61"/>
  <c r="U98" i="61"/>
  <c r="S98" i="61"/>
  <c r="U97" i="61"/>
  <c r="S97" i="61"/>
  <c r="T96" i="61"/>
  <c r="S96" i="61"/>
  <c r="U96" i="61"/>
  <c r="U95" i="61"/>
  <c r="S95" i="61"/>
  <c r="U93" i="61"/>
  <c r="U92" i="61"/>
  <c r="S94" i="61"/>
  <c r="S93" i="61"/>
</calcChain>
</file>

<file path=xl/sharedStrings.xml><?xml version="1.0" encoding="utf-8"?>
<sst xmlns="http://schemas.openxmlformats.org/spreadsheetml/2006/main" count="844" uniqueCount="325">
  <si>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</si>
  <si>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</si>
  <si>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</si>
  <si>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</si>
  <si>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</si>
  <si>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</si>
  <si>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</si>
  <si>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</si>
  <si>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</si>
  <si>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</si>
  <si>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</si>
  <si>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</si>
  <si>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</si>
  <si>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</si>
  <si>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</si>
  <si>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</si>
  <si>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</si>
  <si>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</si>
  <si>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</si>
  <si>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</si>
  <si>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</si>
  <si>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</si>
  <si>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</si>
  <si>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</si>
  <si>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</si>
  <si>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</si>
  <si>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</si>
  <si>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</si>
  <si>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</si>
  <si>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</si>
  <si>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</si>
  <si>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</si>
  <si>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</si>
  <si>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</si>
  <si>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</si>
  <si>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</si>
  <si>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</si>
  <si>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</si>
  <si>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</si>
  <si>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</si>
  <si>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</si>
  <si>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</si>
  <si>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</si>
  <si>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</si>
  <si>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</si>
  <si>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</si>
  <si>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</si>
  <si>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</si>
  <si>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</si>
  <si>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</si>
  <si>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</si>
  <si>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</si>
  <si>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</si>
  <si>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</si>
  <si>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</si>
  <si>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</si>
  <si>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</si>
  <si>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</si>
  <si>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</si>
  <si>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</si>
  <si>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</si>
  <si>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</si>
  <si>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</si>
  <si>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</si>
  <si>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</si>
  <si>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</si>
  <si>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</si>
  <si>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</si>
  <si>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</si>
  <si>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</si>
  <si>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</si>
  <si>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</si>
  <si>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</si>
  <si>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</si>
  <si>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</si>
  <si>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</si>
  <si>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</si>
  <si>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</si>
  <si>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</si>
  <si>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</si>
  <si>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</si>
  <si>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</si>
  <si>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</si>
  <si>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</si>
  <si>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</si>
  <si>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</si>
  <si>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</si>
  <si>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</si>
  <si>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</si>
  <si>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</si>
  <si>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</si>
  <si>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</si>
  <si>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</si>
  <si>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</si>
  <si>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</si>
  <si>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</si>
  <si>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</si>
  <si>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</si>
  <si>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</si>
  <si>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</si>
  <si>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</si>
  <si>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</si>
  <si>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</si>
  <si>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</si>
  <si>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</si>
  <si>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</si>
  <si>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</si>
  <si>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</si>
  <si>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</si>
  <si>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</si>
  <si>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</si>
  <si>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</si>
  <si>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</si>
  <si>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</si>
  <si>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</si>
  <si>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</si>
  <si>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</si>
  <si>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</si>
  <si>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</si>
  <si>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</si>
  <si>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</si>
  <si>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</si>
  <si>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</si>
  <si>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</si>
  <si>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</si>
  <si>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</si>
  <si>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</si>
  <si>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</si>
  <si>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</si>
  <si>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</si>
  <si>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</si>
  <si>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</si>
  <si>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</si>
  <si>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</si>
  <si>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</si>
  <si>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</si>
  <si>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</si>
  <si>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</si>
  <si>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</si>
  <si>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</si>
  <si>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</si>
  <si>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</si>
  <si>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</si>
  <si>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</si>
  <si>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</si>
  <si>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</si>
  <si>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</si>
  <si>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</si>
  <si>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</si>
  <si>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</si>
  <si>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</si>
  <si>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</si>
  <si>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รพ.วานรนิวาส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</si>
  <si>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</si>
  <si>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</si>
  <si>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</si>
  <si>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</si>
  <si>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</si>
  <si>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</si>
  <si>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</si>
  <si>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</si>
  <si>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</si>
  <si>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</si>
  <si>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</si>
  <si>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</si>
  <si>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</si>
  <si>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</si>
  <si>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</si>
  <si>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</si>
  <si>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</si>
  <si>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</si>
  <si>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</si>
  <si>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</si>
  <si>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</si>
  <si>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</si>
  <si>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</si>
  <si>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</si>
  <si>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</si>
  <si>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</si>
  <si>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</si>
  <si>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</si>
  <si>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</si>
  <si>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</si>
  <si>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</si>
  <si>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</si>
  <si>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</si>
  <si>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</si>
  <si>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</si>
  <si>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</si>
  <si>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</si>
  <si>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</si>
  <si>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</si>
  <si>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</si>
  <si>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</si>
  <si>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</si>
  <si>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</si>
  <si>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</si>
  <si>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</si>
  <si>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</si>
  <si>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</si>
  <si>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</si>
  <si>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</si>
  <si>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</si>
  <si>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</si>
  <si>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</si>
  <si>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</si>
  <si>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</si>
  <si>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</si>
  <si>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</si>
  <si>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</si>
  <si>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</si>
  <si>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</si>
  <si>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</si>
  <si>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</si>
  <si>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</si>
  <si>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</si>
  <si>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</si>
  <si>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</si>
  <si>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</si>
  <si>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</si>
  <si>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</si>
  <si>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</si>
  <si>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</si>
  <si>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</si>
  <si>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</si>
  <si>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</si>
  <si>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</si>
  <si>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</si>
  <si>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</si>
  <si>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</si>
  <si>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</si>
  <si>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</si>
  <si>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</si>
  <si>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</si>
  <si>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</si>
  <si>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</si>
  <si>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</si>
  <si>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</si>
  <si>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</si>
  <si>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</si>
  <si>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</si>
  <si>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</si>
  <si>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</si>
  <si>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</si>
  <si>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</si>
  <si>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</si>
  <si>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</si>
  <si>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</si>
  <si>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</si>
  <si>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</si>
  <si>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</si>
  <si>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</si>
  <si>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</si>
  <si>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</si>
  <si>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</si>
  <si>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</si>
  <si>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</si>
  <si>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</si>
  <si>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</si>
  <si>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</si>
  <si>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</si>
  <si>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</si>
  <si>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</si>
  <si>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</si>
  <si>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</si>
  <si>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</si>
  <si>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</si>
  <si>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</si>
  <si>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</si>
  <si>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</si>
  <si>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</si>
  <si>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</si>
  <si>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</si>
  <si>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</si>
  <si>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</si>
  <si>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</si>
  <si>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</si>
  <si>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</si>
  <si>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</si>
  <si>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</si>
  <si>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</si>
  <si>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</si>
  <si>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</si>
  <si>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</si>
  <si>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</si>
  <si>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</si>
  <si>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รพช.Is. any Pop</t>
  </si>
  <si>
    <t>รพช.F2 P&gt;=90,000</t>
  </si>
  <si>
    <t>รพช.F1 P&gt;=100,000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</si>
  <si>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</si>
  <si>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</si>
  <si>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</si>
  <si>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</si>
  <si>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</si>
  <si>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</si>
  <si>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</si>
  <si>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จำนวน รพ.ทั้งหมด</t>
  </si>
  <si>
    <t xml:space="preserve">ผ่าน </t>
  </si>
  <si>
    <t>ไม่ผ่าน</t>
  </si>
  <si>
    <t>รวม</t>
  </si>
  <si>
    <t>ไม่สมบูรณ์</t>
  </si>
  <si>
    <t>เป้าหมาย: ไม่น้อยกว่าร้อยละ 85</t>
  </si>
  <si>
    <t>รพ.นิคมน้ำอูน</t>
  </si>
  <si>
    <t>รพ.คำตากล้า</t>
  </si>
  <si>
    <t>รพ.อากาศอำนวย</t>
  </si>
  <si>
    <t>รพ.พระอาจารย์แบน  ธนากโร</t>
  </si>
  <si>
    <t>รพ.โพธิ์ตาก</t>
  </si>
  <si>
    <t>รพ.หนองบัวลำภู</t>
  </si>
  <si>
    <t>รพ.น้ำโสม</t>
  </si>
  <si>
    <t>ผ่าน(แห่ง)</t>
  </si>
  <si>
    <t>ไม่ผ่าน(แห่ง)</t>
  </si>
  <si>
    <t>รวม(แห่ง)</t>
  </si>
  <si>
    <t>ไม่สมบูรณ์(แห่ง)</t>
  </si>
  <si>
    <t>หนองบัวลำภู, โนนสัง, สุวรรณคูหา, นาวัง</t>
  </si>
  <si>
    <t>เดือนกุมภาพันธ์  ปี 2569</t>
  </si>
  <si>
    <t>เซกา, บึงโขงหลง, บุ่งคล้า</t>
  </si>
  <si>
    <t>นาแห้ว, ท่าลี่</t>
  </si>
  <si>
    <t>สกลนคร, พระอาจารย์มั่น, โคกศรีสุพรรณ, พระอาจารย์แบนฯ</t>
  </si>
  <si>
    <t>ผลการคำนวนต้นทุนผุ้ป่วยนอกต่อครั้ง และ ต้นทุนผุ้ป่วยใน ต่อ AdjRW  ไตรมาส 2 ปี2569  ข้อมูล ณ 27 เมษายน 69</t>
  </si>
  <si>
    <t>ไตรมาส 2/ 2569  ข้อมูล ณ 27 เมษายน 2569</t>
  </si>
  <si>
    <t>ค่ากลางกลุ่ม Unit Cost ไตรมาสที่ 2/2569  ข้อมูลจาก กองเศรษฐกิจสุขภาพ</t>
  </si>
  <si>
    <t>หมายเหตุ ค่ากลางกลุ่ม เทียบค่ากลางจาก ไตรมาสที่ 2/2569</t>
  </si>
  <si>
    <t xml:space="preserve"> -</t>
  </si>
  <si>
    <t>หนองคาย, สังคม</t>
  </si>
  <si>
    <t>นครพนม ท่าอุเทน บ้านแพง นาทม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</si>
</sst>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###0;###0"/>
    <numFmt numFmtId="166" formatCode="###0.00;###0.00"/>
    <numFmt numFmtId="167" formatCode="#,##0.00;#,##0.00"/>
  </numFmts>
  <fonts count="37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  <font>
      <b/>
      <sz val="16"/>
      <color rgb="FF000000"/>
      <name val="TH Sarabun New"/>
      <family val="2"/>
    </font>
    <font>
      <sz val="10.5"/>
      <color rgb="FF000000"/>
      <name val="Tahoma"/>
      <family val="2"/>
    </font>
    <font>
      <b/>
      <sz val="18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12" applyNumberFormat="0" applyAlignment="0" applyProtection="0"/>
    <xf numFmtId="0" fontId="16" fillId="14" borderId="13" applyNumberFormat="0" applyAlignment="0" applyProtection="0"/>
    <xf numFmtId="0" fontId="17" fillId="14" borderId="12" applyNumberFormat="0" applyAlignment="0" applyProtection="0"/>
    <xf numFmtId="0" fontId="18" fillId="0" borderId="14" applyNumberFormat="0" applyFill="0" applyAlignment="0" applyProtection="0"/>
    <xf numFmtId="0" fontId="19" fillId="15" borderId="15" applyNumberFormat="0" applyAlignment="0" applyProtection="0"/>
    <xf numFmtId="0" fontId="20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3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3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</cellStyleXfs>
  <cellXfs count="226">
    <xf numFmtId="0" fontId="0" fillId="0" borderId="0" xfId="0"/>
    <xf numFmtId="0" fontId="5" fillId="0" borderId="0" xfId="0" applyFont="1"/>
    <xf numFmtId="0" fontId="5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1" fontId="5" fillId="0" borderId="0" xfId="0" applyNumberFormat="1" applyFont="1"/>
    <xf numFmtId="165" fontId="27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6" fillId="45" borderId="18" xfId="0" applyFont="1" applyFill="1" applyBorder="1" applyAlignment="1">
      <alignment horizontal="center" vertical="top" wrapText="1"/>
    </xf>
    <xf numFmtId="165" fontId="30" fillId="44" borderId="18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46" borderId="1" xfId="0" applyFont="1" applyFill="1" applyBorder="1" applyAlignment="1">
      <alignment horizontal="center"/>
    </xf>
    <xf numFmtId="0" fontId="6" fillId="46" borderId="1" xfId="0" applyFont="1" applyFill="1" applyBorder="1" applyAlignment="1">
      <alignment horizontal="center"/>
    </xf>
    <xf numFmtId="2" fontId="6" fillId="46" borderId="1" xfId="0" applyNumberFormat="1" applyFont="1" applyFill="1" applyBorder="1" applyAlignment="1">
      <alignment horizontal="center"/>
    </xf>
    <xf numFmtId="0" fontId="5" fillId="5" borderId="0" xfId="0" applyFont="1" applyFill="1"/>
    <xf numFmtId="0" fontId="5" fillId="4" borderId="7" xfId="8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4" fontId="5" fillId="7" borderId="1" xfId="7" applyNumberFormat="1" applyFont="1" applyFill="1" applyBorder="1" applyAlignment="1">
      <alignment horizontal="center" vertical="center"/>
    </xf>
    <xf numFmtId="0" fontId="5" fillId="7" borderId="25" xfId="8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43" fontId="5" fillId="2" borderId="1" xfId="7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5" fillId="0" borderId="1" xfId="7" applyNumberFormat="1" applyFont="1" applyBorder="1" applyAlignment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64" fontId="5" fillId="3" borderId="1" xfId="7" applyNumberFormat="1" applyFont="1" applyFill="1" applyBorder="1" applyAlignment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1" fontId="5" fillId="7" borderId="1" xfId="8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18" xfId="0" applyFont="1" applyBorder="1" applyAlignment="1">
      <alignment horizontal="center" vertical="top" wrapText="1"/>
    </xf>
    <xf numFmtId="1" fontId="31" fillId="0" borderId="18" xfId="0" applyNumberFormat="1" applyFont="1" applyBorder="1" applyAlignment="1">
      <alignment horizontal="center" vertical="top" shrinkToFit="1"/>
    </xf>
    <xf numFmtId="0" fontId="5" fillId="3" borderId="0" xfId="0" applyFont="1" applyFill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43" fontId="31" fillId="4" borderId="1" xfId="7" applyFont="1" applyFill="1" applyBorder="1" applyAlignment="1">
      <alignment horizontal="center" vertical="top" shrinkToFit="1"/>
    </xf>
    <xf numFmtId="43" fontId="31" fillId="2" borderId="1" xfId="7" applyFont="1" applyFill="1" applyBorder="1" applyAlignment="1">
      <alignment horizontal="center" vertical="top" shrinkToFit="1"/>
    </xf>
    <xf numFmtId="43" fontId="5" fillId="4" borderId="1" xfId="7" applyFont="1" applyFill="1" applyBorder="1" applyAlignment="1">
      <alignment horizontal="center"/>
    </xf>
    <xf numFmtId="43" fontId="5" fillId="2" borderId="1" xfId="7" applyFont="1" applyFill="1" applyBorder="1" applyAlignment="1">
      <alignment horizontal="center"/>
    </xf>
    <xf numFmtId="0" fontId="5" fillId="7" borderId="1" xfId="8" applyFont="1" applyFill="1" applyBorder="1" applyAlignment="1">
      <alignment horizontal="center" vertical="center" wrapText="1"/>
    </xf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0" fontId="5" fillId="0" borderId="1" xfId="0" applyFont="1" applyBorder="1" applyAlignment="1">
      <alignment horizontal="center" vertical="top"/>
    </xf>
    <xf numFmtId="2" fontId="31" fillId="0" borderId="1" xfId="0" applyNumberFormat="1" applyFont="1" applyBorder="1" applyAlignment="1">
      <alignment horizontal="center" vertical="top" shrinkToFit="1"/>
    </xf>
    <xf numFmtId="1" fontId="5" fillId="0" borderId="1" xfId="8" applyNumberFormat="1" applyFont="1" applyBorder="1" applyAlignment="1">
      <alignment horizontal="center" vertical="center" wrapText="1"/>
    </xf>
    <xf numFmtId="1" fontId="5" fillId="7" borderId="1" xfId="8" applyNumberFormat="1" applyFont="1" applyFill="1" applyBorder="1"/>
    <xf numFmtId="1" fontId="5" fillId="7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0" fontId="1" fillId="0" borderId="1" xfId="0" applyFont="1" applyBorder="1" applyAlignment="1">
      <alignment horizontal="left" vertical="center"/>
    </xf>
    <xf numFmtId="164" fontId="5" fillId="0" borderId="1" xfId="7" applyNumberFormat="1" applyFont="1" applyFill="1" applyBorder="1" applyAlignment="1"/>
    <xf numFmtId="43" fontId="1" fillId="4" borderId="1" xfId="7" applyFont="1" applyFill="1" applyBorder="1" applyAlignment="1">
      <alignment horizontal="center" vertical="top" shrinkToFit="1"/>
    </xf>
    <xf numFmtId="43" fontId="1" fillId="2" borderId="1" xfId="7" applyFont="1" applyFill="1" applyBorder="1" applyAlignment="1">
      <alignment horizontal="center" vertical="top" shrinkToFit="1"/>
    </xf>
    <xf numFmtId="43" fontId="5" fillId="6" borderId="1" xfId="7" applyFont="1" applyFill="1" applyBorder="1"/>
    <xf numFmtId="2" fontId="5" fillId="0" borderId="4" xfId="0" applyNumberFormat="1" applyFont="1" applyBorder="1"/>
    <xf numFmtId="1" fontId="31" fillId="0" borderId="19" xfId="0" applyNumberFormat="1" applyFont="1" applyBorder="1" applyAlignment="1">
      <alignment horizontal="left" vertical="top" shrinkToFit="1"/>
    </xf>
    <xf numFmtId="43" fontId="32" fillId="0" borderId="1" xfId="7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/>
    </xf>
    <xf numFmtId="1" fontId="33" fillId="0" borderId="18" xfId="0" applyNumberFormat="1" applyFont="1" applyBorder="1" applyAlignment="1">
      <alignment horizontal="center" vertical="top" shrinkToFit="1"/>
    </xf>
    <xf numFmtId="0" fontId="5" fillId="9" borderId="1" xfId="0" applyFont="1" applyFill="1" applyBorder="1"/>
    <xf numFmtId="0" fontId="31" fillId="0" borderId="18" xfId="0" applyFont="1" applyBorder="1" applyAlignment="1">
      <alignment horizontal="center" wrapText="1" readingOrder="1"/>
    </xf>
    <xf numFmtId="0" fontId="1" fillId="6" borderId="1" xfId="0" applyFont="1" applyFill="1" applyBorder="1" applyAlignment="1">
      <alignment horizontal="center"/>
    </xf>
    <xf numFmtId="0" fontId="31" fillId="6" borderId="18" xfId="0" applyFont="1" applyFill="1" applyBorder="1" applyAlignment="1">
      <alignment horizontal="center" wrapText="1" readingOrder="1"/>
    </xf>
    <xf numFmtId="2" fontId="1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1" fillId="0" borderId="26" xfId="0" applyFont="1" applyBorder="1" applyAlignment="1">
      <alignment horizontal="center" wrapText="1" readingOrder="1"/>
    </xf>
    <xf numFmtId="2" fontId="1" fillId="0" borderId="7" xfId="0" applyNumberFormat="1" applyFont="1" applyBorder="1" applyAlignment="1">
      <alignment horizontal="center" vertical="center"/>
    </xf>
    <xf numFmtId="2" fontId="1" fillId="4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35" fillId="9" borderId="1" xfId="0" applyFont="1" applyFill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center" vertical="center"/>
    </xf>
    <xf numFmtId="0" fontId="34" fillId="48" borderId="1" xfId="0" applyFont="1" applyFill="1" applyBorder="1" applyAlignment="1">
      <alignment horizontal="center"/>
    </xf>
    <xf numFmtId="0" fontId="34" fillId="48" borderId="1" xfId="0" applyFont="1" applyFill="1" applyBorder="1"/>
    <xf numFmtId="0" fontId="34" fillId="48" borderId="1" xfId="0" applyFont="1" applyFill="1" applyBorder="1" applyAlignment="1">
      <alignment horizontal="center" vertical="center"/>
    </xf>
    <xf numFmtId="2" fontId="34" fillId="48" borderId="1" xfId="0" applyNumberFormat="1" applyFont="1" applyFill="1" applyBorder="1" applyAlignment="1">
      <alignment horizontal="center"/>
    </xf>
    <xf numFmtId="0" fontId="36" fillId="48" borderId="1" xfId="0" applyFont="1" applyFill="1" applyBorder="1" applyAlignment="1">
      <alignment horizontal="center"/>
    </xf>
    <xf numFmtId="2" fontId="36" fillId="48" borderId="1" xfId="0" applyNumberFormat="1" applyFont="1" applyFill="1" applyBorder="1" applyAlignment="1">
      <alignment horizontal="center"/>
    </xf>
    <xf numFmtId="0" fontId="34" fillId="4" borderId="1" xfId="0" applyFont="1" applyFill="1" applyBorder="1" applyAlignment="1">
      <alignment horizontal="center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 vertical="center"/>
    </xf>
    <xf numFmtId="2" fontId="34" fillId="4" borderId="1" xfId="0" applyNumberFormat="1" applyFont="1" applyFill="1" applyBorder="1" applyAlignment="1">
      <alignment horizontal="center"/>
    </xf>
    <xf numFmtId="0" fontId="36" fillId="4" borderId="1" xfId="0" applyFont="1" applyFill="1" applyBorder="1" applyAlignment="1">
      <alignment horizontal="center"/>
    </xf>
    <xf numFmtId="2" fontId="36" fillId="4" borderId="1" xfId="0" applyNumberFormat="1" applyFont="1" applyFill="1" applyBorder="1" applyAlignment="1">
      <alignment horizontal="center"/>
    </xf>
    <xf numFmtId="0" fontId="34" fillId="4" borderId="1" xfId="0" applyFont="1" applyFill="1" applyBorder="1" applyAlignment="1">
      <alignment horizontal="center" vertical="top"/>
    </xf>
    <xf numFmtId="0" fontId="34" fillId="4" borderId="1" xfId="0" applyFont="1" applyFill="1" applyBorder="1" applyAlignment="1">
      <alignment vertical="top"/>
    </xf>
    <xf numFmtId="2" fontId="34" fillId="4" borderId="1" xfId="0" applyNumberFormat="1" applyFont="1" applyFill="1" applyBorder="1" applyAlignment="1">
      <alignment horizontal="center" vertical="top"/>
    </xf>
    <xf numFmtId="0" fontId="36" fillId="4" borderId="1" xfId="0" applyFont="1" applyFill="1" applyBorder="1" applyAlignment="1">
      <alignment horizontal="center" vertical="top"/>
    </xf>
    <xf numFmtId="2" fontId="36" fillId="4" borderId="1" xfId="0" applyNumberFormat="1" applyFont="1" applyFill="1" applyBorder="1" applyAlignment="1">
      <alignment horizontal="center" vertical="top"/>
    </xf>
    <xf numFmtId="0" fontId="34" fillId="46" borderId="1" xfId="0" applyFont="1" applyFill="1" applyBorder="1" applyAlignment="1">
      <alignment horizontal="center" vertical="center"/>
    </xf>
    <xf numFmtId="1" fontId="34" fillId="46" borderId="1" xfId="0" applyNumberFormat="1" applyFont="1" applyFill="1" applyBorder="1" applyAlignment="1">
      <alignment horizontal="center"/>
    </xf>
    <xf numFmtId="2" fontId="34" fillId="46" borderId="1" xfId="0" applyNumberFormat="1" applyFont="1" applyFill="1" applyBorder="1" applyAlignment="1">
      <alignment horizontal="center"/>
    </xf>
    <xf numFmtId="2" fontId="36" fillId="46" borderId="1" xfId="0" applyNumberFormat="1" applyFont="1" applyFill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6" fillId="4" borderId="1" xfId="0" applyFont="1" applyFill="1" applyBorder="1" applyAlignment="1">
      <alignment horizontal="center" vertical="top" wrapText="1"/>
    </xf>
    <xf numFmtId="0" fontId="34" fillId="46" borderId="1" xfId="0" applyFont="1" applyFill="1" applyBorder="1" applyAlignment="1">
      <alignment horizontal="center"/>
    </xf>
    <xf numFmtId="0" fontId="35" fillId="9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4" fillId="46" borderId="1" xfId="0" applyFont="1" applyFill="1" applyBorder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34" fillId="47" borderId="4" xfId="0" applyFont="1" applyFill="1" applyBorder="1" applyAlignment="1">
      <alignment horizontal="center"/>
    </xf>
    <xf numFmtId="0" fontId="34" fillId="47" borderId="8" xfId="0" applyFont="1" applyFill="1" applyBorder="1" applyAlignment="1">
      <alignment horizontal="center"/>
    </xf>
    <xf numFmtId="0" fontId="34" fillId="47" borderId="6" xfId="0" applyFont="1" applyFill="1" applyBorder="1" applyAlignment="1">
      <alignment horizontal="center"/>
    </xf>
    <xf numFmtId="0" fontId="35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/>
    </xf>
    <xf numFmtId="0" fontId="36" fillId="41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31" fillId="8" borderId="7" xfId="2" applyFont="1" applyFill="1" applyBorder="1" applyAlignment="1">
      <alignment horizontal="center" vertical="center" wrapText="1"/>
    </xf>
    <xf numFmtId="0" fontId="31" fillId="8" borderId="2" xfId="2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1" fillId="7" borderId="7" xfId="2" applyFont="1" applyFill="1" applyBorder="1" applyAlignment="1">
      <alignment horizontal="center" vertical="center" wrapText="1"/>
    </xf>
    <xf numFmtId="0" fontId="31" fillId="7" borderId="2" xfId="2" applyFont="1" applyFill="1" applyBorder="1" applyAlignment="1">
      <alignment horizontal="center" vertical="center" wrapText="1"/>
    </xf>
    <xf numFmtId="0" fontId="1" fillId="8" borderId="7" xfId="2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" fillId="7" borderId="7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29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29" fillId="44" borderId="19" xfId="0" applyFont="1" applyFill="1" applyBorder="1" applyAlignment="1">
      <alignment horizontal="left" vertical="top" wrapText="1"/>
    </xf>
    <xf numFmtId="0" fontId="29" fillId="44" borderId="20" xfId="0" applyFont="1" applyFill="1" applyBorder="1" applyAlignment="1">
      <alignment horizontal="left" vertical="top" wrapText="1"/>
    </xf>
    <xf numFmtId="0" fontId="29" fillId="44" borderId="21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9" fillId="42" borderId="19" xfId="0" applyFont="1" applyFill="1" applyBorder="1" applyAlignment="1">
      <alignment horizontal="left" vertical="top" wrapText="1"/>
    </xf>
    <xf numFmtId="0" fontId="29" fillId="42" borderId="20" xfId="0" applyFont="1" applyFill="1" applyBorder="1" applyAlignment="1">
      <alignment horizontal="left" vertical="top" wrapText="1"/>
    </xf>
    <xf numFmtId="0" fontId="29" fillId="42" borderId="21" xfId="0" applyFont="1" applyFill="1" applyBorder="1" applyAlignment="1">
      <alignment horizontal="left" vertical="top" wrapText="1"/>
    </xf>
    <xf numFmtId="0" fontId="29" fillId="43" borderId="19" xfId="0" applyFont="1" applyFill="1" applyBorder="1" applyAlignment="1">
      <alignment horizontal="left" vertical="top" wrapText="1"/>
    </xf>
    <xf numFmtId="0" fontId="29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  <xf numFmtId="165" fontId="27" fillId="0" borderId="19" xfId="0" applyNumberFormat="1" applyFont="1" applyBorder="1" applyAlignment="1">
      <alignment horizontal="center" vertical="top" wrapText="1"/>
    </xf>
    <xf numFmtId="165" fontId="27" fillId="0" borderId="20" xfId="0" applyNumberFormat="1" applyFont="1" applyBorder="1" applyAlignment="1">
      <alignment horizontal="center" vertical="top" wrapText="1"/>
    </xf>
    <xf numFmtId="165" fontId="27" fillId="0" borderId="21" xfId="0" applyNumberFormat="1" applyFont="1" applyBorder="1" applyAlignment="1">
      <alignment horizontal="center" vertical="top" wrapText="1"/>
    </xf>
    <xf numFmtId="167" fontId="27" fillId="0" borderId="19" xfId="0" applyNumberFormat="1" applyFont="1" applyBorder="1" applyAlignment="1">
      <alignment horizontal="left" vertical="top" wrapText="1"/>
    </xf>
    <xf numFmtId="167" fontId="27" fillId="0" borderId="20" xfId="0" applyNumberFormat="1" applyFont="1" applyBorder="1" applyAlignment="1">
      <alignment horizontal="left" vertical="top" wrapText="1"/>
    </xf>
    <xf numFmtId="167" fontId="27" fillId="0" borderId="21" xfId="0" applyNumberFormat="1" applyFont="1" applyBorder="1" applyAlignment="1">
      <alignment horizontal="left" vertical="top" wrapText="1"/>
    </xf>
    <xf numFmtId="0" fontId="26" fillId="44" borderId="19" xfId="0" applyFont="1" applyFill="1" applyBorder="1" applyAlignment="1">
      <alignment horizontal="center" vertical="top" wrapText="1"/>
    </xf>
    <xf numFmtId="0" fontId="26" fillId="44" borderId="20" xfId="0" applyFont="1" applyFill="1" applyBorder="1" applyAlignment="1">
      <alignment horizontal="center" vertical="top" wrapText="1"/>
    </xf>
    <xf numFmtId="0" fontId="26" fillId="44" borderId="21" xfId="0" applyFont="1" applyFill="1" applyBorder="1" applyAlignment="1">
      <alignment horizontal="center" vertical="top" wrapText="1"/>
    </xf>
    <xf numFmtId="0" fontId="26" fillId="0" borderId="19" xfId="0" applyFont="1" applyBorder="1" applyAlignment="1">
      <alignment horizontal="left" vertical="top" wrapText="1"/>
    </xf>
    <xf numFmtId="0" fontId="26" fillId="0" borderId="20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166" fontId="27" fillId="0" borderId="19" xfId="0" applyNumberFormat="1" applyFont="1" applyBorder="1" applyAlignment="1">
      <alignment horizontal="left" vertical="top" wrapText="1"/>
    </xf>
    <xf numFmtId="166" fontId="27" fillId="0" borderId="20" xfId="0" applyNumberFormat="1" applyFont="1" applyBorder="1" applyAlignment="1">
      <alignment horizontal="left" vertical="top" wrapText="1"/>
    </xf>
    <xf numFmtId="166" fontId="27" fillId="0" borderId="21" xfId="0" applyNumberFormat="1" applyFont="1" applyBorder="1" applyAlignment="1">
      <alignment horizontal="left" vertical="top" wrapText="1"/>
    </xf>
    <xf numFmtId="165" fontId="27" fillId="0" borderId="19" xfId="0" applyNumberFormat="1" applyFont="1" applyBorder="1" applyAlignment="1">
      <alignment horizontal="left" vertical="top" wrapText="1"/>
    </xf>
    <xf numFmtId="165" fontId="27" fillId="0" borderId="20" xfId="0" applyNumberFormat="1" applyFont="1" applyBorder="1" applyAlignment="1">
      <alignment horizontal="left" vertical="top" wrapText="1"/>
    </xf>
    <xf numFmtId="165" fontId="27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26" fillId="44" borderId="19" xfId="0" applyFont="1" applyFill="1" applyBorder="1" applyAlignment="1">
      <alignment horizontal="left" vertical="top" wrapText="1"/>
    </xf>
    <xf numFmtId="0" fontId="26" fillId="44" borderId="20" xfId="0" applyFont="1" applyFill="1" applyBorder="1" applyAlignment="1">
      <alignment horizontal="left" vertical="top" wrapText="1"/>
    </xf>
    <xf numFmtId="165" fontId="30" fillId="44" borderId="19" xfId="0" applyNumberFormat="1" applyFont="1" applyFill="1" applyBorder="1" applyAlignment="1">
      <alignment horizontal="center" vertical="top" wrapText="1"/>
    </xf>
    <xf numFmtId="165" fontId="30" fillId="44" borderId="20" xfId="0" applyNumberFormat="1" applyFont="1" applyFill="1" applyBorder="1" applyAlignment="1">
      <alignment horizontal="center" vertical="top" wrapText="1"/>
    </xf>
    <xf numFmtId="165" fontId="30" fillId="44" borderId="21" xfId="0" applyNumberFormat="1" applyFont="1" applyFill="1" applyBorder="1" applyAlignment="1">
      <alignment horizontal="center" vertical="top" wrapText="1"/>
    </xf>
    <xf numFmtId="166" fontId="30" fillId="44" borderId="19" xfId="0" applyNumberFormat="1" applyFont="1" applyFill="1" applyBorder="1" applyAlignment="1">
      <alignment horizontal="left" vertical="top" wrapText="1"/>
    </xf>
    <xf numFmtId="166" fontId="30" fillId="44" borderId="20" xfId="0" applyNumberFormat="1" applyFont="1" applyFill="1" applyBorder="1" applyAlignment="1">
      <alignment horizontal="left" vertical="top" wrapText="1"/>
    </xf>
    <xf numFmtId="166" fontId="30" fillId="44" borderId="21" xfId="0" applyNumberFormat="1" applyFont="1" applyFill="1" applyBorder="1" applyAlignment="1">
      <alignment horizontal="left" vertical="top" wrapText="1"/>
    </xf>
    <xf numFmtId="167" fontId="30" fillId="44" borderId="19" xfId="0" applyNumberFormat="1" applyFont="1" applyFill="1" applyBorder="1" applyAlignment="1">
      <alignment horizontal="left" vertical="top" wrapText="1"/>
    </xf>
    <xf numFmtId="167" fontId="30" fillId="44" borderId="20" xfId="0" applyNumberFormat="1" applyFont="1" applyFill="1" applyBorder="1" applyAlignment="1">
      <alignment horizontal="left" vertical="top" wrapText="1"/>
    </xf>
    <xf numFmtId="167" fontId="30" fillId="44" borderId="21" xfId="0" applyNumberFormat="1" applyFont="1" applyFill="1" applyBorder="1" applyAlignment="1">
      <alignment horizontal="left" vertical="top" wrapText="1"/>
    </xf>
    <xf numFmtId="4" fontId="33" fillId="0" borderId="18" xfId="0" applyNumberFormat="1" applyFont="1" applyBorder="1" applyAlignment="1">
      <alignment horizontal="center" vertical="top" shrinkToFit="1"/>
    </xf>
    <xf numFmtId="2" fontId="33" fillId="0" borderId="18" xfId="0" applyNumberFormat="1" applyFont="1" applyBorder="1" applyAlignment="1">
      <alignment horizontal="center" vertical="top" shrinkToFit="1"/>
    </xf>
    <xf numFmtId="1" fontId="5" fillId="0" borderId="0" xfId="0" applyNumberFormat="1" applyFont="1" applyAlignment="1">
      <alignment horizontal="center"/>
    </xf>
    <xf numFmtId="1" fontId="36" fillId="46" borderId="1" xfId="0" applyNumberFormat="1" applyFont="1" applyFill="1" applyBorder="1" applyAlignment="1">
      <alignment horizontal="center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/>
    <cellStyle name="Comma 2 2" xfId="9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/>
    <cellStyle name="Normal 2 2" xfId="10"/>
    <cellStyle name="Normal 4" xfId="3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/>
    <cellStyle name="เครื่องหมายจุลภาค 2 2" xfId="11"/>
    <cellStyle name="เครื่องหมายจุลภาค 2 2 2" xfId="60"/>
    <cellStyle name="เครื่องหมายจุลภาค 2 3" xfId="59"/>
    <cellStyle name="เครื่องหมายจุลภาค 3" xfId="5"/>
    <cellStyle name="เครื่องหมายจุลภาค 3 2" xfId="12"/>
    <cellStyle name="เครื่องหมายจุลภาค 3 2 2" xfId="62"/>
    <cellStyle name="เครื่องหมายจุลภาค 3 3" xfId="61"/>
    <cellStyle name="เครื่องหมายจุลภาค 3 4" xfId="58"/>
    <cellStyle name="เครื่องหมายจุลภาค 4" xfId="6"/>
    <cellStyle name="เครื่องหมายจุลภาค 4 2" xfId="13"/>
    <cellStyle name="จุลภาค 2" xfId="14"/>
    <cellStyle name="จุลภาค 3" xfId="57"/>
    <cellStyle name="ปกติ 2" xfId="8"/>
    <cellStyle name="ปกติ 2 2" xfId="63"/>
    <cellStyle name="ปกติ 2 2 2" xfId="64"/>
    <cellStyle name="ปกติ 5" xfId="5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23"/>
  <sheetViews>
    <sheetView workbookViewId="0">
      <selection activeCell="K9" sqref="K9"/>
    </sheetView>
  </sheetViews>
  <sheetFormatPr defaultRowHeight="24.6"/>
  <cols>
    <col min="1" max="6" width="10.88671875" style="1" customWidth="1"/>
    <col min="7" max="7" width="26.5546875" style="1" customWidth="1"/>
    <col min="8" max="8" width="19.88671875" style="1" hidden="1" customWidth="1"/>
    <col min="9" max="16384" width="8.88671875" style="1"/>
  </cols>
  <sheetData>
    <row r="2" spans="1:8">
      <c r="A2" s="120" t="s">
        <v>228</v>
      </c>
      <c r="B2" s="120"/>
      <c r="C2" s="120"/>
      <c r="D2" s="120"/>
      <c r="E2" s="120"/>
      <c r="F2" s="120"/>
      <c r="G2" s="120"/>
      <c r="H2" s="120"/>
    </row>
    <row r="3" spans="1:8">
      <c r="A3" s="121" t="s">
        <v>215</v>
      </c>
      <c r="B3" s="121"/>
      <c r="C3" s="121"/>
      <c r="D3" s="121"/>
      <c r="E3" s="121"/>
      <c r="F3" s="121"/>
      <c r="G3" s="121"/>
      <c r="H3" s="121"/>
    </row>
    <row r="4" spans="1:8">
      <c r="A4" s="121" t="s">
        <v>301</v>
      </c>
      <c r="B4" s="121"/>
      <c r="C4" s="121"/>
      <c r="D4" s="121"/>
      <c r="E4" s="121"/>
      <c r="F4" s="121"/>
      <c r="G4" s="121"/>
      <c r="H4" s="121"/>
    </row>
    <row r="5" spans="1:8">
      <c r="A5" s="122" t="s">
        <v>319</v>
      </c>
      <c r="B5" s="122"/>
      <c r="C5" s="122"/>
      <c r="D5" s="122"/>
      <c r="E5" s="122"/>
      <c r="F5" s="122"/>
      <c r="G5" s="122"/>
      <c r="H5" s="122"/>
    </row>
    <row r="6" spans="1:8">
      <c r="A6" s="123" t="s">
        <v>173</v>
      </c>
      <c r="B6" s="124" t="s">
        <v>210</v>
      </c>
      <c r="C6" s="126" t="s">
        <v>211</v>
      </c>
      <c r="D6" s="127"/>
      <c r="E6" s="127"/>
      <c r="F6" s="127"/>
      <c r="G6" s="128"/>
      <c r="H6" s="76"/>
    </row>
    <row r="7" spans="1:8" ht="49.2">
      <c r="A7" s="123"/>
      <c r="B7" s="125"/>
      <c r="C7" s="2" t="s">
        <v>309</v>
      </c>
      <c r="D7" s="40" t="s">
        <v>171</v>
      </c>
      <c r="E7" s="5" t="s">
        <v>310</v>
      </c>
      <c r="F7" s="6" t="s">
        <v>171</v>
      </c>
      <c r="G7" s="40" t="s">
        <v>311</v>
      </c>
      <c r="H7" s="40" t="s">
        <v>312</v>
      </c>
    </row>
    <row r="8" spans="1:8">
      <c r="A8" s="17">
        <v>1</v>
      </c>
      <c r="B8" s="77">
        <v>103</v>
      </c>
      <c r="C8" s="17"/>
      <c r="D8" s="74">
        <f>C8/B8*100</f>
        <v>0</v>
      </c>
      <c r="E8" s="3">
        <f>B8-C8</f>
        <v>103</v>
      </c>
      <c r="F8" s="4">
        <f>E8*100/103</f>
        <v>100</v>
      </c>
      <c r="G8" s="17">
        <f>C8+E8</f>
        <v>103</v>
      </c>
      <c r="H8" s="17"/>
    </row>
    <row r="9" spans="1:8">
      <c r="A9" s="17">
        <v>2</v>
      </c>
      <c r="B9" s="77">
        <v>47</v>
      </c>
      <c r="C9" s="17"/>
      <c r="D9" s="74">
        <f t="shared" ref="D9:D20" si="0">C9/B9*100</f>
        <v>0</v>
      </c>
      <c r="E9" s="3">
        <f t="shared" ref="E9:E19" si="1">B9-C9</f>
        <v>47</v>
      </c>
      <c r="F9" s="4">
        <f t="shared" ref="F9:F19" si="2">E9*100/103</f>
        <v>45.631067961165051</v>
      </c>
      <c r="G9" s="17">
        <f t="shared" ref="G9:G20" si="3">C9+E9</f>
        <v>47</v>
      </c>
      <c r="H9" s="17"/>
    </row>
    <row r="10" spans="1:8">
      <c r="A10" s="17">
        <v>3</v>
      </c>
      <c r="B10" s="77">
        <v>54</v>
      </c>
      <c r="C10" s="17"/>
      <c r="D10" s="74">
        <f t="shared" si="0"/>
        <v>0</v>
      </c>
      <c r="E10" s="3">
        <f t="shared" si="1"/>
        <v>54</v>
      </c>
      <c r="F10" s="4">
        <f t="shared" si="2"/>
        <v>52.427184466019419</v>
      </c>
      <c r="G10" s="17">
        <f t="shared" si="3"/>
        <v>54</v>
      </c>
      <c r="H10" s="17"/>
    </row>
    <row r="11" spans="1:8">
      <c r="A11" s="17">
        <v>4</v>
      </c>
      <c r="B11" s="77">
        <v>72</v>
      </c>
      <c r="C11" s="17"/>
      <c r="D11" s="74">
        <f t="shared" si="0"/>
        <v>0</v>
      </c>
      <c r="E11" s="3">
        <f t="shared" si="1"/>
        <v>72</v>
      </c>
      <c r="F11" s="4">
        <f t="shared" si="2"/>
        <v>69.902912621359221</v>
      </c>
      <c r="G11" s="17">
        <f t="shared" si="3"/>
        <v>72</v>
      </c>
      <c r="H11" s="17"/>
    </row>
    <row r="12" spans="1:8">
      <c r="A12" s="17">
        <v>5</v>
      </c>
      <c r="B12" s="77">
        <v>67</v>
      </c>
      <c r="C12" s="17"/>
      <c r="D12" s="74">
        <f t="shared" si="0"/>
        <v>0</v>
      </c>
      <c r="E12" s="3">
        <f t="shared" si="1"/>
        <v>67</v>
      </c>
      <c r="F12" s="4">
        <f t="shared" si="2"/>
        <v>65.048543689320383</v>
      </c>
      <c r="G12" s="17">
        <f t="shared" si="3"/>
        <v>67</v>
      </c>
      <c r="H12" s="17"/>
    </row>
    <row r="13" spans="1:8">
      <c r="A13" s="17">
        <v>6</v>
      </c>
      <c r="B13" s="77">
        <v>73</v>
      </c>
      <c r="C13" s="17"/>
      <c r="D13" s="74">
        <f t="shared" si="0"/>
        <v>0</v>
      </c>
      <c r="E13" s="3">
        <f t="shared" si="1"/>
        <v>73</v>
      </c>
      <c r="F13" s="4">
        <f t="shared" si="2"/>
        <v>70.873786407766985</v>
      </c>
      <c r="G13" s="17">
        <f t="shared" si="3"/>
        <v>73</v>
      </c>
      <c r="H13" s="17"/>
    </row>
    <row r="14" spans="1:8">
      <c r="A14" s="17">
        <v>7</v>
      </c>
      <c r="B14" s="77">
        <v>77</v>
      </c>
      <c r="C14" s="17"/>
      <c r="D14" s="74">
        <f t="shared" si="0"/>
        <v>0</v>
      </c>
      <c r="E14" s="3">
        <f t="shared" si="1"/>
        <v>77</v>
      </c>
      <c r="F14" s="4">
        <f t="shared" si="2"/>
        <v>74.757281553398059</v>
      </c>
      <c r="G14" s="17">
        <f t="shared" si="3"/>
        <v>77</v>
      </c>
      <c r="H14" s="17"/>
    </row>
    <row r="15" spans="1:8">
      <c r="A15" s="78">
        <v>8</v>
      </c>
      <c r="B15" s="79">
        <v>88</v>
      </c>
      <c r="C15" s="78"/>
      <c r="D15" s="80">
        <f t="shared" si="0"/>
        <v>0</v>
      </c>
      <c r="E15" s="81">
        <f t="shared" si="1"/>
        <v>88</v>
      </c>
      <c r="F15" s="82">
        <f>E15*100/103</f>
        <v>85.4368932038835</v>
      </c>
      <c r="G15" s="78">
        <f t="shared" si="3"/>
        <v>88</v>
      </c>
      <c r="H15" s="78"/>
    </row>
    <row r="16" spans="1:8">
      <c r="A16" s="17">
        <v>9</v>
      </c>
      <c r="B16" s="77">
        <v>90</v>
      </c>
      <c r="C16" s="17"/>
      <c r="D16" s="74">
        <f t="shared" si="0"/>
        <v>0</v>
      </c>
      <c r="E16" s="3">
        <f t="shared" si="1"/>
        <v>90</v>
      </c>
      <c r="F16" s="4">
        <f t="shared" si="2"/>
        <v>87.378640776699029</v>
      </c>
      <c r="G16" s="17">
        <f t="shared" si="3"/>
        <v>90</v>
      </c>
      <c r="H16" s="17"/>
    </row>
    <row r="17" spans="1:8">
      <c r="A17" s="17">
        <v>10</v>
      </c>
      <c r="B17" s="77">
        <v>71</v>
      </c>
      <c r="C17" s="17"/>
      <c r="D17" s="74">
        <f t="shared" si="0"/>
        <v>0</v>
      </c>
      <c r="E17" s="3">
        <f t="shared" si="1"/>
        <v>71</v>
      </c>
      <c r="F17" s="4">
        <f t="shared" si="2"/>
        <v>68.932038834951456</v>
      </c>
      <c r="G17" s="17">
        <f t="shared" si="3"/>
        <v>71</v>
      </c>
      <c r="H17" s="17"/>
    </row>
    <row r="18" spans="1:8">
      <c r="A18" s="17">
        <v>11</v>
      </c>
      <c r="B18" s="77">
        <v>82</v>
      </c>
      <c r="C18" s="17"/>
      <c r="D18" s="74">
        <f t="shared" si="0"/>
        <v>0</v>
      </c>
      <c r="E18" s="3">
        <f t="shared" si="1"/>
        <v>82</v>
      </c>
      <c r="F18" s="4">
        <f t="shared" si="2"/>
        <v>79.611650485436897</v>
      </c>
      <c r="G18" s="17">
        <f t="shared" si="3"/>
        <v>82</v>
      </c>
      <c r="H18" s="17"/>
    </row>
    <row r="19" spans="1:8">
      <c r="A19" s="83">
        <v>12</v>
      </c>
      <c r="B19" s="84">
        <v>78</v>
      </c>
      <c r="C19" s="83"/>
      <c r="D19" s="85">
        <f t="shared" si="0"/>
        <v>0</v>
      </c>
      <c r="E19" s="3">
        <f t="shared" si="1"/>
        <v>78</v>
      </c>
      <c r="F19" s="4">
        <f t="shared" si="2"/>
        <v>75.728155339805824</v>
      </c>
      <c r="G19" s="17">
        <f t="shared" si="3"/>
        <v>78</v>
      </c>
      <c r="H19" s="83"/>
    </row>
    <row r="20" spans="1:8">
      <c r="A20" s="18" t="s">
        <v>212</v>
      </c>
      <c r="B20" s="18">
        <f>SUM(B8:B19)</f>
        <v>902</v>
      </c>
      <c r="C20" s="18">
        <f>SUM(C8:C19)</f>
        <v>0</v>
      </c>
      <c r="D20" s="86">
        <f t="shared" si="0"/>
        <v>0</v>
      </c>
      <c r="E20" s="19">
        <f>SUM(E8:E19)</f>
        <v>902</v>
      </c>
      <c r="F20" s="20">
        <f>E20*100/103</f>
        <v>875.72815533980588</v>
      </c>
      <c r="G20" s="18">
        <f t="shared" si="3"/>
        <v>902</v>
      </c>
      <c r="H20" s="18"/>
    </row>
    <row r="21" spans="1:8">
      <c r="D21" s="47"/>
    </row>
    <row r="22" spans="1:8">
      <c r="D22" s="47"/>
    </row>
    <row r="23" spans="1:8">
      <c r="D23" s="47"/>
    </row>
  </sheetData>
  <mergeCells count="7">
    <mergeCell ref="A2:H2"/>
    <mergeCell ref="A3:H3"/>
    <mergeCell ref="A4:H4"/>
    <mergeCell ref="A5:H5"/>
    <mergeCell ref="A6:A7"/>
    <mergeCell ref="B6:B7"/>
    <mergeCell ref="C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5"/>
  <sheetViews>
    <sheetView zoomScale="60" zoomScaleNormal="60" zoomScaleSheetLayoutView="50" workbookViewId="0">
      <selection activeCell="M23" sqref="M23"/>
    </sheetView>
  </sheetViews>
  <sheetFormatPr defaultColWidth="9" defaultRowHeight="24.6"/>
  <cols>
    <col min="1" max="1" width="9" style="1"/>
    <col min="2" max="2" width="8.44140625" style="1" customWidth="1"/>
    <col min="3" max="3" width="24.109375" style="1" customWidth="1"/>
    <col min="4" max="4" width="11.44140625" style="116" customWidth="1"/>
    <col min="5" max="9" width="12.44140625" style="116" customWidth="1"/>
    <col min="10" max="10" width="15.109375" style="116" customWidth="1"/>
    <col min="11" max="11" width="12.44140625" style="116" customWidth="1"/>
    <col min="12" max="12" width="14.88671875" style="116" customWidth="1"/>
    <col min="13" max="16384" width="9" style="1"/>
  </cols>
  <sheetData>
    <row r="1" spans="1:12">
      <c r="A1" s="21"/>
      <c r="B1" s="135" t="s">
        <v>320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>
      <c r="A2" s="133" t="s">
        <v>170</v>
      </c>
      <c r="B2" s="133" t="s">
        <v>176</v>
      </c>
      <c r="C2" s="133" t="s">
        <v>180</v>
      </c>
      <c r="D2" s="25"/>
      <c r="E2" s="130" t="s">
        <v>198</v>
      </c>
      <c r="F2" s="131"/>
      <c r="G2" s="131"/>
      <c r="H2" s="132"/>
      <c r="I2" s="130" t="s">
        <v>199</v>
      </c>
      <c r="J2" s="131"/>
      <c r="K2" s="131"/>
      <c r="L2" s="131"/>
    </row>
    <row r="3" spans="1:12" ht="49.2">
      <c r="A3" s="134"/>
      <c r="B3" s="134"/>
      <c r="C3" s="134"/>
      <c r="D3" s="119" t="s">
        <v>296</v>
      </c>
      <c r="E3" s="118" t="s">
        <v>197</v>
      </c>
      <c r="F3" s="118" t="s">
        <v>200</v>
      </c>
      <c r="G3" s="118" t="s">
        <v>201</v>
      </c>
      <c r="H3" s="22" t="s">
        <v>202</v>
      </c>
      <c r="I3" s="118" t="s">
        <v>197</v>
      </c>
      <c r="J3" s="118" t="s">
        <v>200</v>
      </c>
      <c r="K3" s="118" t="s">
        <v>201</v>
      </c>
      <c r="L3" s="22" t="s">
        <v>202</v>
      </c>
    </row>
    <row r="4" spans="1:12">
      <c r="A4" s="55">
        <v>1</v>
      </c>
      <c r="B4" s="55"/>
      <c r="C4" s="55" t="s">
        <v>286</v>
      </c>
      <c r="D4" s="55" t="s">
        <v>322</v>
      </c>
      <c r="E4" s="55" t="s">
        <v>322</v>
      </c>
      <c r="F4" s="55" t="s">
        <v>322</v>
      </c>
      <c r="G4" s="55" t="s">
        <v>322</v>
      </c>
      <c r="H4" s="55" t="s">
        <v>322</v>
      </c>
      <c r="I4" s="55" t="s">
        <v>322</v>
      </c>
      <c r="J4" s="55" t="s">
        <v>322</v>
      </c>
      <c r="K4" s="55" t="s">
        <v>322</v>
      </c>
      <c r="L4" s="55" t="s">
        <v>322</v>
      </c>
    </row>
    <row r="5" spans="1:12" ht="24.6" customHeight="1">
      <c r="A5" s="56">
        <f>'[2]Table 1'!A6</f>
        <v>2</v>
      </c>
      <c r="B5" s="56">
        <f>'[2]Table 1'!B6</f>
        <v>2</v>
      </c>
      <c r="C5" s="57" t="s">
        <v>221</v>
      </c>
      <c r="D5" s="56">
        <v>38</v>
      </c>
      <c r="E5" s="56">
        <v>37</v>
      </c>
      <c r="F5" s="58">
        <v>981.88</v>
      </c>
      <c r="G5" s="59">
        <v>245.32</v>
      </c>
      <c r="H5" s="222">
        <f>SUM(F5:G5)</f>
        <v>1227.2</v>
      </c>
      <c r="I5" s="75">
        <v>28</v>
      </c>
      <c r="J5" s="222">
        <v>16642.95</v>
      </c>
      <c r="K5" s="222">
        <v>4920.08</v>
      </c>
      <c r="L5" s="222">
        <f>SUM(J5:K5)</f>
        <v>21563.03</v>
      </c>
    </row>
    <row r="6" spans="1:12">
      <c r="A6" s="60">
        <f>'[2]Table 1'!A7</f>
        <v>3</v>
      </c>
      <c r="B6" s="56">
        <f>'[2]Table 1'!B7</f>
        <v>3</v>
      </c>
      <c r="C6" s="57" t="s">
        <v>226</v>
      </c>
      <c r="D6" s="75">
        <v>20</v>
      </c>
      <c r="E6" s="75">
        <v>20</v>
      </c>
      <c r="F6" s="223">
        <v>884.78</v>
      </c>
      <c r="G6" s="223">
        <v>148.22999999999999</v>
      </c>
      <c r="H6" s="222">
        <f>SUM(F6:G6)</f>
        <v>1033.01</v>
      </c>
      <c r="I6" s="75">
        <v>16</v>
      </c>
      <c r="J6" s="222">
        <v>14123.94</v>
      </c>
      <c r="K6" s="222">
        <v>4900.5600000000004</v>
      </c>
      <c r="L6" s="222">
        <f>SUM(J6:K6)</f>
        <v>19024.5</v>
      </c>
    </row>
    <row r="7" spans="1:12">
      <c r="A7" s="38">
        <f>'[2]Table 1'!A8</f>
        <v>4</v>
      </c>
      <c r="B7" s="38">
        <f>'[2]Table 1'!B8</f>
        <v>4</v>
      </c>
      <c r="C7" s="61" t="s">
        <v>232</v>
      </c>
      <c r="D7" s="117" t="s">
        <v>322</v>
      </c>
      <c r="E7" s="117" t="s">
        <v>322</v>
      </c>
      <c r="F7" s="117" t="s">
        <v>322</v>
      </c>
      <c r="G7" s="117" t="s">
        <v>322</v>
      </c>
      <c r="H7" s="117" t="s">
        <v>322</v>
      </c>
      <c r="I7" s="117" t="s">
        <v>322</v>
      </c>
      <c r="J7" s="117" t="s">
        <v>322</v>
      </c>
      <c r="K7" s="117" t="s">
        <v>322</v>
      </c>
      <c r="L7" s="117" t="s">
        <v>322</v>
      </c>
    </row>
    <row r="8" spans="1:12">
      <c r="A8" s="60">
        <f>'[2]Table 1'!A9</f>
        <v>5</v>
      </c>
      <c r="B8" s="56">
        <f>'[2]Table 1'!B9</f>
        <v>5</v>
      </c>
      <c r="C8" s="57" t="s">
        <v>218</v>
      </c>
      <c r="D8" s="75">
        <v>282</v>
      </c>
      <c r="E8" s="75">
        <v>272</v>
      </c>
      <c r="F8" s="223">
        <v>904.43</v>
      </c>
      <c r="G8" s="223">
        <v>136.16</v>
      </c>
      <c r="H8" s="222">
        <f>SUM(F8:G8)</f>
        <v>1040.5899999999999</v>
      </c>
      <c r="I8" s="75">
        <v>267</v>
      </c>
      <c r="J8" s="222">
        <v>14241.28</v>
      </c>
      <c r="K8" s="222">
        <v>4106.28</v>
      </c>
      <c r="L8" s="222">
        <f>SUM(J8:K8)</f>
        <v>18347.560000000001</v>
      </c>
    </row>
    <row r="9" spans="1:12" ht="24.6" customHeight="1">
      <c r="A9" s="56">
        <f>'[2]Table 1'!A10</f>
        <v>6</v>
      </c>
      <c r="B9" s="56">
        <f>'[2]Table 1'!B10</f>
        <v>6</v>
      </c>
      <c r="C9" s="57" t="s">
        <v>217</v>
      </c>
      <c r="D9" s="75">
        <v>163</v>
      </c>
      <c r="E9" s="75">
        <v>160</v>
      </c>
      <c r="F9" s="223">
        <v>894.36</v>
      </c>
      <c r="G9" s="223">
        <v>154.59</v>
      </c>
      <c r="H9" s="222">
        <f>SUM(F9:G9)</f>
        <v>1048.95</v>
      </c>
      <c r="I9" s="75">
        <v>157</v>
      </c>
      <c r="J9" s="222">
        <v>14258.41</v>
      </c>
      <c r="K9" s="222">
        <v>4296.79</v>
      </c>
      <c r="L9" s="222">
        <f t="shared" ref="L9:L23" si="0">SUM(J9:K9)</f>
        <v>18555.2</v>
      </c>
    </row>
    <row r="10" spans="1:12">
      <c r="A10" s="62">
        <f>'[2]Table 1'!A11</f>
        <v>7</v>
      </c>
      <c r="B10" s="38">
        <f>'[2]Table 1'!B11</f>
        <v>7</v>
      </c>
      <c r="C10" s="61" t="s">
        <v>233</v>
      </c>
      <c r="D10" s="117" t="s">
        <v>322</v>
      </c>
      <c r="E10" s="117" t="s">
        <v>322</v>
      </c>
      <c r="F10" s="117" t="s">
        <v>322</v>
      </c>
      <c r="G10" s="117" t="s">
        <v>322</v>
      </c>
      <c r="H10" s="117" t="s">
        <v>322</v>
      </c>
      <c r="I10" s="117" t="s">
        <v>322</v>
      </c>
      <c r="J10" s="117" t="s">
        <v>322</v>
      </c>
      <c r="K10" s="117" t="s">
        <v>322</v>
      </c>
      <c r="L10" s="117" t="s">
        <v>322</v>
      </c>
    </row>
    <row r="11" spans="1:12">
      <c r="A11" s="62">
        <v>8</v>
      </c>
      <c r="B11" s="38">
        <v>8</v>
      </c>
      <c r="C11" s="61" t="s">
        <v>287</v>
      </c>
      <c r="D11" s="117" t="s">
        <v>322</v>
      </c>
      <c r="E11" s="117" t="s">
        <v>322</v>
      </c>
      <c r="F11" s="117" t="s">
        <v>322</v>
      </c>
      <c r="G11" s="117" t="s">
        <v>322</v>
      </c>
      <c r="H11" s="117" t="s">
        <v>322</v>
      </c>
      <c r="I11" s="117" t="s">
        <v>322</v>
      </c>
      <c r="J11" s="117" t="s">
        <v>322</v>
      </c>
      <c r="K11" s="117" t="s">
        <v>322</v>
      </c>
      <c r="L11" s="117" t="s">
        <v>322</v>
      </c>
    </row>
    <row r="12" spans="1:12">
      <c r="A12" s="56">
        <v>9</v>
      </c>
      <c r="B12" s="56">
        <v>9</v>
      </c>
      <c r="C12" s="57" t="s">
        <v>283</v>
      </c>
      <c r="D12" s="75">
        <v>91</v>
      </c>
      <c r="E12" s="75">
        <v>89</v>
      </c>
      <c r="F12" s="223">
        <v>887.69</v>
      </c>
      <c r="G12" s="223">
        <v>130.65</v>
      </c>
      <c r="H12" s="223">
        <f>SUM(F12:G12)</f>
        <v>1018.34</v>
      </c>
      <c r="I12" s="75">
        <v>86</v>
      </c>
      <c r="J12" s="222">
        <v>13642.02</v>
      </c>
      <c r="K12" s="222">
        <v>3403.96</v>
      </c>
      <c r="L12" s="222">
        <f t="shared" si="0"/>
        <v>17045.98</v>
      </c>
    </row>
    <row r="13" spans="1:12">
      <c r="A13" s="63">
        <v>10</v>
      </c>
      <c r="B13" s="64">
        <v>10</v>
      </c>
      <c r="C13" s="65" t="s">
        <v>219</v>
      </c>
      <c r="D13" s="75">
        <v>67</v>
      </c>
      <c r="E13" s="75">
        <v>65</v>
      </c>
      <c r="F13" s="223">
        <v>917.61</v>
      </c>
      <c r="G13" s="223">
        <v>150.34</v>
      </c>
      <c r="H13" s="223">
        <f>SUM(F13:G13)</f>
        <v>1067.95</v>
      </c>
      <c r="I13" s="75">
        <v>64</v>
      </c>
      <c r="J13" s="222">
        <v>13133.38</v>
      </c>
      <c r="K13" s="222">
        <v>3321.89</v>
      </c>
      <c r="L13" s="222">
        <f t="shared" si="0"/>
        <v>16455.27</v>
      </c>
    </row>
    <row r="14" spans="1:12">
      <c r="A14" s="38">
        <v>11</v>
      </c>
      <c r="B14" s="38">
        <v>11</v>
      </c>
      <c r="C14" s="61" t="s">
        <v>288</v>
      </c>
      <c r="D14" s="117" t="s">
        <v>322</v>
      </c>
      <c r="E14" s="117" t="s">
        <v>322</v>
      </c>
      <c r="F14" s="117" t="s">
        <v>322</v>
      </c>
      <c r="G14" s="117" t="s">
        <v>322</v>
      </c>
      <c r="H14" s="117" t="s">
        <v>322</v>
      </c>
      <c r="I14" s="117" t="s">
        <v>322</v>
      </c>
      <c r="J14" s="117" t="s">
        <v>322</v>
      </c>
      <c r="K14" s="117" t="s">
        <v>322</v>
      </c>
      <c r="L14" s="117" t="s">
        <v>322</v>
      </c>
    </row>
    <row r="15" spans="1:12">
      <c r="A15" s="60">
        <v>12</v>
      </c>
      <c r="B15" s="56">
        <v>12</v>
      </c>
      <c r="C15" s="57" t="s">
        <v>223</v>
      </c>
      <c r="D15" s="75">
        <v>32</v>
      </c>
      <c r="E15" s="75">
        <v>32</v>
      </c>
      <c r="F15" s="223">
        <v>949.2</v>
      </c>
      <c r="G15" s="223">
        <v>150.62</v>
      </c>
      <c r="H15" s="222">
        <f>SUM(F15:G15)</f>
        <v>1099.8200000000002</v>
      </c>
      <c r="I15" s="75">
        <v>29</v>
      </c>
      <c r="J15" s="222">
        <v>14796.52</v>
      </c>
      <c r="K15" s="222">
        <v>4260.07</v>
      </c>
      <c r="L15" s="222">
        <f t="shared" si="0"/>
        <v>19056.59</v>
      </c>
    </row>
    <row r="16" spans="1:12">
      <c r="A16" s="56">
        <v>13</v>
      </c>
      <c r="B16" s="56">
        <v>13</v>
      </c>
      <c r="C16" s="57" t="s">
        <v>220</v>
      </c>
      <c r="D16" s="75">
        <v>76</v>
      </c>
      <c r="E16" s="75">
        <v>75</v>
      </c>
      <c r="F16" s="223">
        <v>924.12</v>
      </c>
      <c r="G16" s="223">
        <v>121.66</v>
      </c>
      <c r="H16" s="222">
        <f>SUM(F16:G16)</f>
        <v>1045.78</v>
      </c>
      <c r="I16" s="75">
        <v>74</v>
      </c>
      <c r="J16" s="222">
        <v>13963.22</v>
      </c>
      <c r="K16" s="222">
        <v>2621.06</v>
      </c>
      <c r="L16" s="222">
        <f t="shared" si="0"/>
        <v>16584.28</v>
      </c>
    </row>
    <row r="17" spans="1:12">
      <c r="A17" s="62">
        <v>14</v>
      </c>
      <c r="B17" s="38">
        <v>14</v>
      </c>
      <c r="C17" s="61" t="s">
        <v>284</v>
      </c>
      <c r="D17" s="117" t="s">
        <v>322</v>
      </c>
      <c r="E17" s="117" t="s">
        <v>322</v>
      </c>
      <c r="F17" s="117" t="s">
        <v>322</v>
      </c>
      <c r="G17" s="117" t="s">
        <v>322</v>
      </c>
      <c r="H17" s="117" t="s">
        <v>322</v>
      </c>
      <c r="I17" s="117" t="s">
        <v>322</v>
      </c>
      <c r="J17" s="117" t="s">
        <v>322</v>
      </c>
      <c r="K17" s="117" t="s">
        <v>322</v>
      </c>
      <c r="L17" s="117" t="s">
        <v>322</v>
      </c>
    </row>
    <row r="18" spans="1:12">
      <c r="A18" s="56">
        <v>15</v>
      </c>
      <c r="B18" s="56">
        <v>15</v>
      </c>
      <c r="C18" s="57" t="s">
        <v>225</v>
      </c>
      <c r="D18" s="75">
        <v>43</v>
      </c>
      <c r="E18" s="75">
        <v>43</v>
      </c>
      <c r="F18" s="223">
        <v>981.5</v>
      </c>
      <c r="G18" s="223">
        <v>168.79</v>
      </c>
      <c r="H18" s="222">
        <f>SUM(F18:G18)</f>
        <v>1150.29</v>
      </c>
      <c r="I18" s="75">
        <v>41</v>
      </c>
      <c r="J18" s="222">
        <v>15768.47</v>
      </c>
      <c r="K18" s="222">
        <v>2475.13</v>
      </c>
      <c r="L18" s="222">
        <f t="shared" si="0"/>
        <v>18243.599999999999</v>
      </c>
    </row>
    <row r="19" spans="1:12">
      <c r="A19" s="60">
        <v>16</v>
      </c>
      <c r="B19" s="56">
        <v>16</v>
      </c>
      <c r="C19" s="57" t="s">
        <v>216</v>
      </c>
      <c r="D19" s="75">
        <v>29</v>
      </c>
      <c r="E19" s="75">
        <v>28</v>
      </c>
      <c r="F19" s="223">
        <v>1015.26</v>
      </c>
      <c r="G19" s="223">
        <v>158.94999999999999</v>
      </c>
      <c r="H19" s="222">
        <f t="shared" ref="H19:H23" si="1">SUM(F19:G19)</f>
        <v>1174.21</v>
      </c>
      <c r="I19" s="75">
        <v>28</v>
      </c>
      <c r="J19" s="222">
        <v>15823.34</v>
      </c>
      <c r="K19" s="222">
        <v>2476.19</v>
      </c>
      <c r="L19" s="222">
        <f t="shared" si="0"/>
        <v>18299.53</v>
      </c>
    </row>
    <row r="20" spans="1:12">
      <c r="A20" s="56">
        <v>17</v>
      </c>
      <c r="B20" s="56">
        <v>17</v>
      </c>
      <c r="C20" s="57" t="s">
        <v>222</v>
      </c>
      <c r="D20" s="75">
        <v>26</v>
      </c>
      <c r="E20" s="75">
        <v>23</v>
      </c>
      <c r="F20" s="222">
        <v>1091.49</v>
      </c>
      <c r="G20" s="223">
        <v>146.81</v>
      </c>
      <c r="H20" s="222">
        <f t="shared" si="1"/>
        <v>1238.3</v>
      </c>
      <c r="I20" s="75">
        <v>26</v>
      </c>
      <c r="J20" s="222">
        <v>15604.43</v>
      </c>
      <c r="K20" s="222">
        <v>2382.75</v>
      </c>
      <c r="L20" s="222">
        <f t="shared" si="0"/>
        <v>17987.18</v>
      </c>
    </row>
    <row r="21" spans="1:12">
      <c r="A21" s="60">
        <v>18</v>
      </c>
      <c r="B21" s="56">
        <v>18</v>
      </c>
      <c r="C21" s="57" t="s">
        <v>285</v>
      </c>
      <c r="D21" s="75">
        <v>9</v>
      </c>
      <c r="E21" s="75">
        <v>9</v>
      </c>
      <c r="F21" s="222">
        <v>1169.94</v>
      </c>
      <c r="G21" s="223">
        <v>166.18</v>
      </c>
      <c r="H21" s="222">
        <f t="shared" si="1"/>
        <v>1336.1200000000001</v>
      </c>
      <c r="I21" s="75">
        <v>9</v>
      </c>
      <c r="J21" s="222">
        <v>16926.78</v>
      </c>
      <c r="K21" s="222">
        <v>2765.57</v>
      </c>
      <c r="L21" s="222">
        <f t="shared" si="0"/>
        <v>19692.349999999999</v>
      </c>
    </row>
    <row r="22" spans="1:12">
      <c r="A22" s="56">
        <v>19</v>
      </c>
      <c r="B22" s="56">
        <v>19</v>
      </c>
      <c r="C22" s="57" t="s">
        <v>224</v>
      </c>
      <c r="D22" s="75">
        <v>22</v>
      </c>
      <c r="E22" s="75">
        <v>22</v>
      </c>
      <c r="F22" s="222">
        <v>1428.21</v>
      </c>
      <c r="G22" s="223">
        <v>201.51</v>
      </c>
      <c r="H22" s="222">
        <f t="shared" si="1"/>
        <v>1629.72</v>
      </c>
      <c r="I22" s="75">
        <v>22</v>
      </c>
      <c r="J22" s="222">
        <v>14853.46</v>
      </c>
      <c r="K22" s="222">
        <v>1693.59</v>
      </c>
      <c r="L22" s="222">
        <f t="shared" si="0"/>
        <v>16547.05</v>
      </c>
    </row>
    <row r="23" spans="1:12">
      <c r="A23" s="60">
        <v>20</v>
      </c>
      <c r="B23" s="56">
        <v>20</v>
      </c>
      <c r="C23" s="57" t="s">
        <v>227</v>
      </c>
      <c r="D23" s="75">
        <v>5</v>
      </c>
      <c r="E23" s="75">
        <v>5</v>
      </c>
      <c r="F23" s="222">
        <v>1839.19</v>
      </c>
      <c r="G23" s="223">
        <v>234.06</v>
      </c>
      <c r="H23" s="222">
        <f t="shared" si="1"/>
        <v>2073.25</v>
      </c>
      <c r="I23" s="75">
        <v>5</v>
      </c>
      <c r="J23" s="222">
        <v>14983.34</v>
      </c>
      <c r="K23" s="222">
        <v>1900.01</v>
      </c>
      <c r="L23" s="222">
        <f t="shared" si="0"/>
        <v>16883.349999999999</v>
      </c>
    </row>
    <row r="24" spans="1:12">
      <c r="A24" s="129" t="str">
        <f>'[2]Table 1'!C23</f>
        <v>รวม</v>
      </c>
      <c r="B24" s="129"/>
      <c r="C24" s="129"/>
      <c r="D24" s="117">
        <f>SUM(D5:D23)</f>
        <v>903</v>
      </c>
      <c r="E24" s="24">
        <f>SUM(E5:E23)</f>
        <v>880</v>
      </c>
      <c r="F24" s="24"/>
      <c r="G24" s="24"/>
      <c r="H24" s="24"/>
      <c r="I24" s="24">
        <f t="shared" ref="I24" si="2">SUM(I5:I23)</f>
        <v>852</v>
      </c>
      <c r="J24" s="24"/>
      <c r="K24" s="24"/>
      <c r="L24" s="24"/>
    </row>
    <row r="25" spans="1:12">
      <c r="E25" s="224"/>
    </row>
  </sheetData>
  <autoFilter ref="A3:L24"/>
  <mergeCells count="7">
    <mergeCell ref="A24:C24"/>
    <mergeCell ref="E2:H2"/>
    <mergeCell ref="I2:L2"/>
    <mergeCell ref="A2:A3"/>
    <mergeCell ref="B1:L1"/>
    <mergeCell ref="B2:B3"/>
    <mergeCell ref="C2:C3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K24"/>
  <sheetViews>
    <sheetView topLeftCell="C4" zoomScale="70" zoomScaleNormal="70" zoomScaleSheetLayoutView="50" workbookViewId="0">
      <selection activeCell="I15" sqref="I15"/>
    </sheetView>
  </sheetViews>
  <sheetFormatPr defaultColWidth="8.88671875" defaultRowHeight="24.6"/>
  <cols>
    <col min="1" max="1" width="8.88671875" style="1"/>
    <col min="2" max="2" width="5.44140625" style="1" customWidth="1"/>
    <col min="3" max="3" width="13.88671875" style="1" customWidth="1"/>
    <col min="4" max="9" width="8.88671875" style="1"/>
    <col min="10" max="10" width="11.33203125" style="1" customWidth="1"/>
    <col min="11" max="11" width="64.44140625" style="1" customWidth="1"/>
    <col min="12" max="13" width="8.88671875" style="1"/>
    <col min="14" max="14" width="23.33203125" style="1" customWidth="1"/>
    <col min="15" max="16384" width="8.88671875" style="1"/>
  </cols>
  <sheetData>
    <row r="2" spans="2:11">
      <c r="B2" s="120" t="s">
        <v>228</v>
      </c>
      <c r="C2" s="120"/>
      <c r="D2" s="120"/>
      <c r="E2" s="120"/>
      <c r="F2" s="120"/>
      <c r="G2" s="120"/>
      <c r="H2" s="120"/>
      <c r="I2" s="120"/>
      <c r="J2" s="120"/>
      <c r="K2" s="120"/>
    </row>
    <row r="3" spans="2:11">
      <c r="B3" s="121" t="s">
        <v>215</v>
      </c>
      <c r="C3" s="121"/>
      <c r="D3" s="121"/>
      <c r="E3" s="121"/>
      <c r="F3" s="121"/>
      <c r="G3" s="121"/>
      <c r="H3" s="121"/>
      <c r="I3" s="121"/>
      <c r="J3" s="121"/>
      <c r="K3" s="121"/>
    </row>
    <row r="4" spans="2:11">
      <c r="B4" s="138" t="s">
        <v>301</v>
      </c>
      <c r="C4" s="138"/>
      <c r="D4" s="138"/>
      <c r="E4" s="138"/>
      <c r="F4" s="138"/>
      <c r="G4" s="138"/>
      <c r="H4" s="138"/>
      <c r="I4" s="138"/>
      <c r="J4" s="138"/>
      <c r="K4" s="138"/>
    </row>
    <row r="5" spans="2:11" ht="27">
      <c r="B5" s="139" t="s">
        <v>314</v>
      </c>
      <c r="C5" s="140"/>
      <c r="D5" s="140"/>
      <c r="E5" s="140"/>
      <c r="F5" s="140"/>
      <c r="G5" s="140"/>
      <c r="H5" s="140"/>
      <c r="I5" s="140"/>
      <c r="J5" s="140"/>
      <c r="K5" s="141"/>
    </row>
    <row r="6" spans="2:11" ht="27">
      <c r="B6" s="142" t="s">
        <v>173</v>
      </c>
      <c r="C6" s="142" t="s">
        <v>209</v>
      </c>
      <c r="D6" s="142" t="s">
        <v>210</v>
      </c>
      <c r="E6" s="143" t="s">
        <v>211</v>
      </c>
      <c r="F6" s="143"/>
      <c r="G6" s="143"/>
      <c r="H6" s="143"/>
      <c r="I6" s="143"/>
      <c r="J6" s="143"/>
      <c r="K6" s="144" t="s">
        <v>231</v>
      </c>
    </row>
    <row r="7" spans="2:11" ht="25.2" customHeight="1">
      <c r="B7" s="142"/>
      <c r="C7" s="142"/>
      <c r="D7" s="142"/>
      <c r="E7" s="88" t="s">
        <v>297</v>
      </c>
      <c r="F7" s="115" t="s">
        <v>171</v>
      </c>
      <c r="G7" s="89" t="s">
        <v>298</v>
      </c>
      <c r="H7" s="90" t="s">
        <v>171</v>
      </c>
      <c r="I7" s="115" t="s">
        <v>299</v>
      </c>
      <c r="J7" s="115" t="s">
        <v>300</v>
      </c>
      <c r="K7" s="144"/>
    </row>
    <row r="8" spans="2:11" ht="27">
      <c r="B8" s="91">
        <v>8</v>
      </c>
      <c r="C8" s="92" t="s">
        <v>103</v>
      </c>
      <c r="D8" s="93">
        <v>21</v>
      </c>
      <c r="E8" s="91">
        <f>D8-G8</f>
        <v>21</v>
      </c>
      <c r="F8" s="94">
        <f>E8/D8*100</f>
        <v>100</v>
      </c>
      <c r="G8" s="95">
        <v>0</v>
      </c>
      <c r="H8" s="96">
        <f>G8/D8*100</f>
        <v>0</v>
      </c>
      <c r="I8" s="91">
        <f>E8+G8</f>
        <v>21</v>
      </c>
      <c r="J8" s="91">
        <v>0</v>
      </c>
      <c r="K8" s="95"/>
    </row>
    <row r="9" spans="2:11" ht="27">
      <c r="B9" s="91">
        <v>8</v>
      </c>
      <c r="C9" s="92" t="s">
        <v>123</v>
      </c>
      <c r="D9" s="93">
        <v>14</v>
      </c>
      <c r="E9" s="91">
        <f>D9-G9</f>
        <v>12</v>
      </c>
      <c r="F9" s="94">
        <f>E9/D9*100</f>
        <v>85.714285714285708</v>
      </c>
      <c r="G9" s="95">
        <v>2</v>
      </c>
      <c r="H9" s="96">
        <f>G9/D9*100</f>
        <v>14.285714285714285</v>
      </c>
      <c r="I9" s="91">
        <f>E9+G9</f>
        <v>14</v>
      </c>
      <c r="J9" s="91">
        <v>0</v>
      </c>
      <c r="K9" s="95" t="s">
        <v>316</v>
      </c>
    </row>
    <row r="10" spans="2:11" s="87" customFormat="1" ht="25.2" customHeight="1">
      <c r="B10" s="103">
        <v>8</v>
      </c>
      <c r="C10" s="104" t="s">
        <v>145</v>
      </c>
      <c r="D10" s="103">
        <v>18</v>
      </c>
      <c r="E10" s="103">
        <f>D10-G10</f>
        <v>14</v>
      </c>
      <c r="F10" s="105">
        <f>E10/D10*100</f>
        <v>77.777777777777786</v>
      </c>
      <c r="G10" s="106">
        <v>4</v>
      </c>
      <c r="H10" s="107">
        <f>G10/D10*100</f>
        <v>22.222222222222221</v>
      </c>
      <c r="I10" s="103">
        <f>E10+G10</f>
        <v>18</v>
      </c>
      <c r="J10" s="103">
        <v>0</v>
      </c>
      <c r="K10" s="113" t="s">
        <v>317</v>
      </c>
    </row>
    <row r="11" spans="2:11" s="46" customFormat="1" ht="27">
      <c r="B11" s="97">
        <v>8</v>
      </c>
      <c r="C11" s="98" t="s">
        <v>137</v>
      </c>
      <c r="D11" s="99">
        <v>9</v>
      </c>
      <c r="E11" s="97">
        <f t="shared" ref="E11:E14" si="0">D11-G11</f>
        <v>7</v>
      </c>
      <c r="F11" s="100">
        <f t="shared" ref="F11:F15" si="1">E11/D11*100</f>
        <v>77.777777777777786</v>
      </c>
      <c r="G11" s="101">
        <v>2</v>
      </c>
      <c r="H11" s="102">
        <f t="shared" ref="H11:H15" si="2">G11/D11*100</f>
        <v>22.222222222222221</v>
      </c>
      <c r="I11" s="97">
        <f t="shared" ref="I11:I14" si="3">E11+G11</f>
        <v>9</v>
      </c>
      <c r="J11" s="97">
        <v>0</v>
      </c>
      <c r="K11" s="101" t="s">
        <v>323</v>
      </c>
    </row>
    <row r="12" spans="2:11" ht="27">
      <c r="B12" s="91">
        <v>8</v>
      </c>
      <c r="C12" s="92" t="s">
        <v>158</v>
      </c>
      <c r="D12" s="93">
        <v>12</v>
      </c>
      <c r="E12" s="91">
        <f t="shared" si="0"/>
        <v>8</v>
      </c>
      <c r="F12" s="94">
        <f t="shared" si="1"/>
        <v>66.666666666666657</v>
      </c>
      <c r="G12" s="95">
        <v>4</v>
      </c>
      <c r="H12" s="96">
        <f t="shared" si="2"/>
        <v>33.333333333333329</v>
      </c>
      <c r="I12" s="91">
        <f t="shared" si="3"/>
        <v>12</v>
      </c>
      <c r="J12" s="91">
        <v>0</v>
      </c>
      <c r="K12" s="95" t="s">
        <v>324</v>
      </c>
    </row>
    <row r="13" spans="2:11" ht="27">
      <c r="B13" s="97">
        <v>8</v>
      </c>
      <c r="C13" s="98" t="s">
        <v>89</v>
      </c>
      <c r="D13" s="99">
        <v>8</v>
      </c>
      <c r="E13" s="97">
        <f t="shared" si="0"/>
        <v>5</v>
      </c>
      <c r="F13" s="100">
        <f t="shared" si="1"/>
        <v>62.5</v>
      </c>
      <c r="G13" s="101">
        <v>3</v>
      </c>
      <c r="H13" s="102">
        <f t="shared" si="2"/>
        <v>37.5</v>
      </c>
      <c r="I13" s="97">
        <f t="shared" si="3"/>
        <v>8</v>
      </c>
      <c r="J13" s="97">
        <v>0</v>
      </c>
      <c r="K13" s="101" t="s">
        <v>315</v>
      </c>
    </row>
    <row r="14" spans="2:11" ht="27">
      <c r="B14" s="97">
        <v>8</v>
      </c>
      <c r="C14" s="98" t="s">
        <v>98</v>
      </c>
      <c r="D14" s="99">
        <v>6</v>
      </c>
      <c r="E14" s="97">
        <f t="shared" si="0"/>
        <v>2</v>
      </c>
      <c r="F14" s="100">
        <f t="shared" si="1"/>
        <v>33.333333333333329</v>
      </c>
      <c r="G14" s="101">
        <v>4</v>
      </c>
      <c r="H14" s="102">
        <f t="shared" si="2"/>
        <v>66.666666666666657</v>
      </c>
      <c r="I14" s="97">
        <f t="shared" si="3"/>
        <v>6</v>
      </c>
      <c r="J14" s="97">
        <v>0</v>
      </c>
      <c r="K14" s="101" t="s">
        <v>313</v>
      </c>
    </row>
    <row r="15" spans="2:11" ht="27">
      <c r="B15" s="136" t="s">
        <v>212</v>
      </c>
      <c r="C15" s="136"/>
      <c r="D15" s="108">
        <f>SUM(D8:D14)</f>
        <v>88</v>
      </c>
      <c r="E15" s="109">
        <f>SUM(E8:E14)</f>
        <v>69</v>
      </c>
      <c r="F15" s="110">
        <f t="shared" si="1"/>
        <v>78.409090909090907</v>
      </c>
      <c r="G15" s="225">
        <f>D15-E15</f>
        <v>19</v>
      </c>
      <c r="H15" s="111">
        <f t="shared" si="2"/>
        <v>21.59090909090909</v>
      </c>
      <c r="I15" s="114">
        <f t="shared" ref="I15" si="4">SUM(E15+G15)</f>
        <v>88</v>
      </c>
      <c r="J15" s="114">
        <f>SUM(J12:J14)</f>
        <v>0</v>
      </c>
      <c r="K15" s="112"/>
    </row>
    <row r="16" spans="2:11" ht="27">
      <c r="B16" s="137" t="s">
        <v>321</v>
      </c>
      <c r="C16" s="137"/>
      <c r="D16" s="137"/>
      <c r="E16" s="137"/>
      <c r="F16" s="137"/>
      <c r="G16" s="137"/>
      <c r="H16" s="137"/>
      <c r="I16" s="137"/>
      <c r="J16" s="137"/>
      <c r="K16" s="137"/>
    </row>
    <row r="17" spans="4:6">
      <c r="D17" s="47"/>
    </row>
    <row r="18" spans="4:6">
      <c r="D18" s="47"/>
      <c r="F18" s="46"/>
    </row>
    <row r="19" spans="4:6">
      <c r="D19" s="47"/>
    </row>
    <row r="20" spans="4:6">
      <c r="D20" s="47"/>
    </row>
    <row r="21" spans="4:6">
      <c r="D21" s="47"/>
    </row>
    <row r="22" spans="4:6">
      <c r="D22" s="47"/>
    </row>
    <row r="23" spans="4:6">
      <c r="D23" s="47"/>
    </row>
    <row r="24" spans="4:6">
      <c r="D24" s="47"/>
    </row>
  </sheetData>
  <mergeCells count="11">
    <mergeCell ref="B15:C15"/>
    <mergeCell ref="B16:K16"/>
    <mergeCell ref="B2:K2"/>
    <mergeCell ref="B3:K3"/>
    <mergeCell ref="B4:K4"/>
    <mergeCell ref="B5:K5"/>
    <mergeCell ref="B6:B7"/>
    <mergeCell ref="C6:C7"/>
    <mergeCell ref="D6:D7"/>
    <mergeCell ref="E6:J6"/>
    <mergeCell ref="K6:K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100"/>
  <sheetViews>
    <sheetView tabSelected="1" zoomScale="70" zoomScaleNormal="70" workbookViewId="0">
      <selection activeCell="D8" sqref="D8"/>
    </sheetView>
  </sheetViews>
  <sheetFormatPr defaultColWidth="9" defaultRowHeight="24.6"/>
  <cols>
    <col min="1" max="1" width="5.109375" style="39" customWidth="1"/>
    <col min="2" max="2" width="11.6640625" style="1" customWidth="1"/>
    <col min="3" max="3" width="9" style="1" customWidth="1"/>
    <col min="4" max="4" width="30.5546875" style="1" customWidth="1"/>
    <col min="5" max="5" width="6.88671875" style="39" customWidth="1"/>
    <col min="6" max="6" width="11.33203125" style="39" customWidth="1"/>
    <col min="7" max="7" width="8.88671875" style="39" customWidth="1"/>
    <col min="8" max="8" width="10.88671875" style="1" customWidth="1"/>
    <col min="9" max="9" width="6.44140625" style="1" customWidth="1"/>
    <col min="10" max="10" width="28.109375" style="1" customWidth="1"/>
    <col min="11" max="11" width="18.6640625" style="1" customWidth="1"/>
    <col min="12" max="12" width="18.88671875" style="1" customWidth="1"/>
    <col min="13" max="13" width="14.33203125" style="1" customWidth="1"/>
    <col min="14" max="14" width="13.44140625" style="1" customWidth="1"/>
    <col min="15" max="15" width="19.77734375" style="1" customWidth="1"/>
    <col min="16" max="16" width="14.88671875" style="1" customWidth="1"/>
    <col min="17" max="17" width="14" style="1" customWidth="1"/>
    <col min="18" max="18" width="13.44140625" style="1" customWidth="1"/>
    <col min="19" max="21" width="9" style="1" customWidth="1"/>
    <col min="22" max="16384" width="9" style="1"/>
  </cols>
  <sheetData>
    <row r="1" spans="1:21" ht="37.950000000000003" customHeight="1">
      <c r="B1" s="145" t="s">
        <v>318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26"/>
      <c r="Q1" s="26"/>
      <c r="R1" s="26"/>
      <c r="S1" s="26"/>
      <c r="T1" s="26"/>
      <c r="U1" s="26"/>
    </row>
    <row r="2" spans="1:21" s="42" customFormat="1">
      <c r="A2" s="162" t="s">
        <v>173</v>
      </c>
      <c r="B2" s="162" t="s">
        <v>88</v>
      </c>
      <c r="C2" s="162" t="s">
        <v>169</v>
      </c>
      <c r="D2" s="162" t="s">
        <v>174</v>
      </c>
      <c r="E2" s="146" t="s">
        <v>175</v>
      </c>
      <c r="F2" s="146" t="s">
        <v>207</v>
      </c>
      <c r="G2" s="146" t="s">
        <v>208</v>
      </c>
      <c r="H2" s="157" t="s">
        <v>181</v>
      </c>
      <c r="I2" s="155" t="s">
        <v>229</v>
      </c>
      <c r="J2" s="155" t="s">
        <v>180</v>
      </c>
      <c r="K2" s="148" t="s">
        <v>203</v>
      </c>
      <c r="L2" s="149"/>
      <c r="M2" s="149"/>
      <c r="N2" s="150"/>
      <c r="O2" s="151" t="s">
        <v>213</v>
      </c>
      <c r="P2" s="152"/>
      <c r="Q2" s="152"/>
      <c r="R2" s="153"/>
      <c r="S2" s="154" t="s">
        <v>214</v>
      </c>
      <c r="T2" s="154"/>
      <c r="U2" s="154"/>
    </row>
    <row r="3" spans="1:21" s="43" customFormat="1" ht="73.8">
      <c r="A3" s="163"/>
      <c r="B3" s="163"/>
      <c r="C3" s="163"/>
      <c r="D3" s="163"/>
      <c r="E3" s="147"/>
      <c r="F3" s="147"/>
      <c r="G3" s="147"/>
      <c r="H3" s="158"/>
      <c r="I3" s="156"/>
      <c r="J3" s="156"/>
      <c r="K3" s="41" t="s">
        <v>182</v>
      </c>
      <c r="L3" s="41" t="s">
        <v>183</v>
      </c>
      <c r="M3" s="41" t="s">
        <v>184</v>
      </c>
      <c r="N3" s="41" t="s">
        <v>202</v>
      </c>
      <c r="O3" s="27" t="s">
        <v>185</v>
      </c>
      <c r="P3" s="28" t="s">
        <v>186</v>
      </c>
      <c r="Q3" s="27" t="s">
        <v>187</v>
      </c>
      <c r="R3" s="27" t="s">
        <v>202</v>
      </c>
      <c r="S3" s="41" t="s">
        <v>204</v>
      </c>
      <c r="T3" s="41" t="s">
        <v>205</v>
      </c>
      <c r="U3" s="29" t="s">
        <v>206</v>
      </c>
    </row>
    <row r="4" spans="1:21">
      <c r="A4" s="23" t="s">
        <v>188</v>
      </c>
      <c r="B4" s="30" t="s">
        <v>158</v>
      </c>
      <c r="C4" s="30" t="s">
        <v>5</v>
      </c>
      <c r="D4" s="48" t="s">
        <v>159</v>
      </c>
      <c r="E4" s="23" t="s">
        <v>179</v>
      </c>
      <c r="F4" s="23" t="s">
        <v>189</v>
      </c>
      <c r="G4" s="23">
        <v>392</v>
      </c>
      <c r="H4" s="31">
        <v>106257</v>
      </c>
      <c r="I4" s="23">
        <v>16</v>
      </c>
      <c r="J4" s="71" t="s">
        <v>216</v>
      </c>
      <c r="K4" s="73">
        <v>216573077.97635788</v>
      </c>
      <c r="L4" s="73">
        <v>213411</v>
      </c>
      <c r="M4" s="73">
        <v>1014.8168462560874</v>
      </c>
      <c r="N4" s="51">
        <v>1174.2</v>
      </c>
      <c r="O4" s="73">
        <v>308033289.17364216</v>
      </c>
      <c r="P4" s="73">
        <v>15001.151699999999</v>
      </c>
      <c r="Q4" s="73">
        <v>20533.976012897874</v>
      </c>
      <c r="R4" s="52">
        <v>18299.53</v>
      </c>
      <c r="S4" s="23" t="str">
        <f t="shared" ref="S4:S35" si="0">IF(AND(M4&lt;=N4),"1","0")</f>
        <v>1</v>
      </c>
      <c r="T4" s="23" t="str">
        <f>IF(AND(Q4&lt;=R4),"1","0")</f>
        <v>0</v>
      </c>
      <c r="U4" s="23" t="str">
        <f t="shared" ref="U4:U35" si="1">IF(AND(M4&lt;=N4,Q4&lt;=R4),"1","0")</f>
        <v>0</v>
      </c>
    </row>
    <row r="5" spans="1:21">
      <c r="A5" s="23" t="s">
        <v>188</v>
      </c>
      <c r="B5" s="30" t="s">
        <v>158</v>
      </c>
      <c r="C5" s="30" t="s">
        <v>63</v>
      </c>
      <c r="D5" s="48" t="s">
        <v>160</v>
      </c>
      <c r="E5" s="23" t="s">
        <v>178</v>
      </c>
      <c r="F5" s="23" t="s">
        <v>190</v>
      </c>
      <c r="G5" s="23">
        <v>40</v>
      </c>
      <c r="H5" s="31">
        <v>38531</v>
      </c>
      <c r="I5" s="23">
        <v>6</v>
      </c>
      <c r="J5" s="71" t="s">
        <v>217</v>
      </c>
      <c r="K5" s="73">
        <v>48099164.912437864</v>
      </c>
      <c r="L5" s="73">
        <v>71012</v>
      </c>
      <c r="M5" s="73">
        <v>677.33854718129135</v>
      </c>
      <c r="N5" s="51">
        <v>1048.96</v>
      </c>
      <c r="O5" s="73">
        <v>11243544.04756215</v>
      </c>
      <c r="P5" s="73">
        <v>981.30550000000017</v>
      </c>
      <c r="Q5" s="73">
        <v>11457.740782622892</v>
      </c>
      <c r="R5" s="52">
        <v>18555.2</v>
      </c>
      <c r="S5" s="23" t="str">
        <f t="shared" si="0"/>
        <v>1</v>
      </c>
      <c r="T5" s="23" t="str">
        <f t="shared" ref="T5:T68" si="2">IF(AND(Q5&lt;=R5),"1","0")</f>
        <v>1</v>
      </c>
      <c r="U5" s="23" t="str">
        <f t="shared" si="1"/>
        <v>1</v>
      </c>
    </row>
    <row r="6" spans="1:21">
      <c r="A6" s="23" t="s">
        <v>188</v>
      </c>
      <c r="B6" s="30" t="s">
        <v>158</v>
      </c>
      <c r="C6" s="30" t="s">
        <v>64</v>
      </c>
      <c r="D6" s="49" t="s">
        <v>161</v>
      </c>
      <c r="E6" s="23" t="s">
        <v>178</v>
      </c>
      <c r="F6" s="44" t="s">
        <v>190</v>
      </c>
      <c r="G6" s="44">
        <v>48</v>
      </c>
      <c r="H6" s="45">
        <v>43673</v>
      </c>
      <c r="I6" s="23">
        <v>6</v>
      </c>
      <c r="J6" s="72" t="s">
        <v>217</v>
      </c>
      <c r="K6" s="73">
        <v>60687395.04224585</v>
      </c>
      <c r="L6" s="73">
        <v>55938</v>
      </c>
      <c r="M6" s="73">
        <v>1084.9046273060505</v>
      </c>
      <c r="N6" s="51">
        <v>1048.96</v>
      </c>
      <c r="O6" s="73">
        <v>23924392.777754158</v>
      </c>
      <c r="P6" s="73">
        <v>1391.1578</v>
      </c>
      <c r="Q6" s="73">
        <v>17197.46873989001</v>
      </c>
      <c r="R6" s="52">
        <v>18555.2</v>
      </c>
      <c r="S6" s="23" t="str">
        <f t="shared" si="0"/>
        <v>0</v>
      </c>
      <c r="T6" s="23" t="str">
        <f t="shared" si="2"/>
        <v>1</v>
      </c>
      <c r="U6" s="23" t="str">
        <f t="shared" si="1"/>
        <v>0</v>
      </c>
    </row>
    <row r="7" spans="1:21">
      <c r="A7" s="23" t="s">
        <v>188</v>
      </c>
      <c r="B7" s="30" t="s">
        <v>158</v>
      </c>
      <c r="C7" s="30" t="s">
        <v>65</v>
      </c>
      <c r="D7" s="49" t="s">
        <v>162</v>
      </c>
      <c r="E7" s="23" t="s">
        <v>178</v>
      </c>
      <c r="F7" s="23" t="s">
        <v>190</v>
      </c>
      <c r="G7" s="23">
        <v>65</v>
      </c>
      <c r="H7" s="31">
        <v>26584</v>
      </c>
      <c r="I7" s="23">
        <v>5</v>
      </c>
      <c r="J7" s="71" t="s">
        <v>218</v>
      </c>
      <c r="K7" s="73">
        <v>44831327.84610521</v>
      </c>
      <c r="L7" s="73">
        <v>59175</v>
      </c>
      <c r="M7" s="73">
        <v>757.60587826117808</v>
      </c>
      <c r="N7" s="51">
        <v>1040.5899999999999</v>
      </c>
      <c r="O7" s="73">
        <v>21822974.603894785</v>
      </c>
      <c r="P7" s="73">
        <v>1108.5251000000001</v>
      </c>
      <c r="Q7" s="73">
        <v>19686.495690440192</v>
      </c>
      <c r="R7" s="52">
        <v>18347.55</v>
      </c>
      <c r="S7" s="23" t="str">
        <f t="shared" si="0"/>
        <v>1</v>
      </c>
      <c r="T7" s="23" t="str">
        <f t="shared" si="2"/>
        <v>0</v>
      </c>
      <c r="U7" s="23" t="str">
        <f t="shared" si="1"/>
        <v>0</v>
      </c>
    </row>
    <row r="8" spans="1:21">
      <c r="A8" s="23" t="s">
        <v>188</v>
      </c>
      <c r="B8" s="30" t="s">
        <v>158</v>
      </c>
      <c r="C8" s="30" t="s">
        <v>66</v>
      </c>
      <c r="D8" s="49" t="s">
        <v>163</v>
      </c>
      <c r="E8" s="23" t="s">
        <v>178</v>
      </c>
      <c r="F8" s="23" t="s">
        <v>190</v>
      </c>
      <c r="G8" s="23">
        <v>36</v>
      </c>
      <c r="H8" s="31">
        <v>17227</v>
      </c>
      <c r="I8" s="23">
        <v>5</v>
      </c>
      <c r="J8" s="71" t="s">
        <v>218</v>
      </c>
      <c r="K8" s="73">
        <v>36054202.101214066</v>
      </c>
      <c r="L8" s="73">
        <v>29314</v>
      </c>
      <c r="M8" s="73">
        <v>1229.9311626258466</v>
      </c>
      <c r="N8" s="51">
        <v>1040.5899999999999</v>
      </c>
      <c r="O8" s="73">
        <v>10513835.808785927</v>
      </c>
      <c r="P8" s="73">
        <v>502.89640000000009</v>
      </c>
      <c r="Q8" s="73">
        <v>20906.564073208567</v>
      </c>
      <c r="R8" s="52">
        <v>18347.55</v>
      </c>
      <c r="S8" s="23" t="str">
        <f t="shared" si="0"/>
        <v>0</v>
      </c>
      <c r="T8" s="23" t="str">
        <f t="shared" si="2"/>
        <v>0</v>
      </c>
      <c r="U8" s="23" t="str">
        <f t="shared" si="1"/>
        <v>0</v>
      </c>
    </row>
    <row r="9" spans="1:21">
      <c r="A9" s="23" t="s">
        <v>188</v>
      </c>
      <c r="B9" s="30" t="s">
        <v>158</v>
      </c>
      <c r="C9" s="30" t="s">
        <v>67</v>
      </c>
      <c r="D9" s="49" t="s">
        <v>164</v>
      </c>
      <c r="E9" s="23" t="s">
        <v>178</v>
      </c>
      <c r="F9" s="23" t="s">
        <v>190</v>
      </c>
      <c r="G9" s="23">
        <v>39</v>
      </c>
      <c r="H9" s="31">
        <v>31882</v>
      </c>
      <c r="I9" s="23">
        <v>6</v>
      </c>
      <c r="J9" s="71" t="s">
        <v>217</v>
      </c>
      <c r="K9" s="73">
        <v>55224155.206812628</v>
      </c>
      <c r="L9" s="73">
        <v>74505</v>
      </c>
      <c r="M9" s="73">
        <v>741.21408236779587</v>
      </c>
      <c r="N9" s="51">
        <v>1048.96</v>
      </c>
      <c r="O9" s="73">
        <v>14831968.873187354</v>
      </c>
      <c r="P9" s="73">
        <v>1332.23</v>
      </c>
      <c r="Q9" s="73">
        <v>11133.189369093439</v>
      </c>
      <c r="R9" s="52">
        <v>18555.2</v>
      </c>
      <c r="S9" s="23" t="str">
        <f t="shared" si="0"/>
        <v>1</v>
      </c>
      <c r="T9" s="23" t="str">
        <f t="shared" si="2"/>
        <v>1</v>
      </c>
      <c r="U9" s="23" t="str">
        <f t="shared" si="1"/>
        <v>1</v>
      </c>
    </row>
    <row r="10" spans="1:21">
      <c r="A10" s="23" t="s">
        <v>188</v>
      </c>
      <c r="B10" s="30" t="s">
        <v>158</v>
      </c>
      <c r="C10" s="30" t="s">
        <v>68</v>
      </c>
      <c r="D10" s="66" t="s">
        <v>165</v>
      </c>
      <c r="E10" s="23" t="s">
        <v>178</v>
      </c>
      <c r="F10" s="23" t="s">
        <v>190</v>
      </c>
      <c r="G10" s="23">
        <v>60</v>
      </c>
      <c r="H10" s="67">
        <v>52724</v>
      </c>
      <c r="I10" s="23">
        <v>6</v>
      </c>
      <c r="J10" s="71" t="s">
        <v>217</v>
      </c>
      <c r="K10" s="73">
        <v>58773906.990354411</v>
      </c>
      <c r="L10" s="73">
        <v>72103</v>
      </c>
      <c r="M10" s="73">
        <v>815.13816332682984</v>
      </c>
      <c r="N10" s="68">
        <v>1048.96</v>
      </c>
      <c r="O10" s="73">
        <v>25561812.589645598</v>
      </c>
      <c r="P10" s="73">
        <v>2186.6714000000002</v>
      </c>
      <c r="Q10" s="73">
        <v>11689.828014234601</v>
      </c>
      <c r="R10" s="69">
        <v>18555.2</v>
      </c>
      <c r="S10" s="23" t="str">
        <f t="shared" si="0"/>
        <v>1</v>
      </c>
      <c r="T10" s="23" t="str">
        <f t="shared" si="2"/>
        <v>1</v>
      </c>
      <c r="U10" s="23" t="str">
        <f t="shared" si="1"/>
        <v>1</v>
      </c>
    </row>
    <row r="11" spans="1:21">
      <c r="A11" s="23" t="s">
        <v>188</v>
      </c>
      <c r="B11" s="30" t="s">
        <v>158</v>
      </c>
      <c r="C11" s="30" t="s">
        <v>69</v>
      </c>
      <c r="D11" s="49" t="s">
        <v>166</v>
      </c>
      <c r="E11" s="23" t="s">
        <v>178</v>
      </c>
      <c r="F11" s="23" t="s">
        <v>192</v>
      </c>
      <c r="G11" s="23">
        <v>90</v>
      </c>
      <c r="H11" s="31">
        <v>52422</v>
      </c>
      <c r="I11" s="23">
        <v>13</v>
      </c>
      <c r="J11" s="71" t="s">
        <v>223</v>
      </c>
      <c r="K11" s="73">
        <v>104845040.73515858</v>
      </c>
      <c r="L11" s="73">
        <v>101688</v>
      </c>
      <c r="M11" s="73">
        <v>1031.0463450471893</v>
      </c>
      <c r="N11" s="53">
        <v>1099.82</v>
      </c>
      <c r="O11" s="73">
        <v>32424361.064841449</v>
      </c>
      <c r="P11" s="73">
        <v>2431.9113000000002</v>
      </c>
      <c r="Q11" s="73">
        <v>13332.871583285725</v>
      </c>
      <c r="R11" s="54">
        <v>19056.59</v>
      </c>
      <c r="S11" s="23" t="str">
        <f t="shared" si="0"/>
        <v>1</v>
      </c>
      <c r="T11" s="23" t="str">
        <f t="shared" si="2"/>
        <v>1</v>
      </c>
      <c r="U11" s="23" t="str">
        <f t="shared" si="1"/>
        <v>1</v>
      </c>
    </row>
    <row r="12" spans="1:21">
      <c r="A12" s="23" t="s">
        <v>188</v>
      </c>
      <c r="B12" s="30" t="s">
        <v>158</v>
      </c>
      <c r="C12" s="30" t="s">
        <v>70</v>
      </c>
      <c r="D12" s="49" t="s">
        <v>167</v>
      </c>
      <c r="E12" s="23" t="s">
        <v>178</v>
      </c>
      <c r="F12" s="23" t="s">
        <v>190</v>
      </c>
      <c r="G12" s="23">
        <v>36</v>
      </c>
      <c r="H12" s="31">
        <v>36813</v>
      </c>
      <c r="I12" s="23">
        <v>6</v>
      </c>
      <c r="J12" s="71" t="s">
        <v>217</v>
      </c>
      <c r="K12" s="73">
        <v>51532969.2188996</v>
      </c>
      <c r="L12" s="73">
        <v>63238</v>
      </c>
      <c r="M12" s="73">
        <v>814.90510798727985</v>
      </c>
      <c r="N12" s="51">
        <v>1048.96</v>
      </c>
      <c r="O12" s="73">
        <v>17712739.981100403</v>
      </c>
      <c r="P12" s="73">
        <v>1264.124</v>
      </c>
      <c r="Q12" s="73">
        <v>14011.869073841175</v>
      </c>
      <c r="R12" s="52">
        <v>18555.2</v>
      </c>
      <c r="S12" s="23" t="str">
        <f t="shared" si="0"/>
        <v>1</v>
      </c>
      <c r="T12" s="23" t="str">
        <f t="shared" si="2"/>
        <v>1</v>
      </c>
      <c r="U12" s="23" t="str">
        <f t="shared" si="1"/>
        <v>1</v>
      </c>
    </row>
    <row r="13" spans="1:21">
      <c r="A13" s="23" t="s">
        <v>188</v>
      </c>
      <c r="B13" s="30" t="s">
        <v>158</v>
      </c>
      <c r="C13" s="30" t="s">
        <v>71</v>
      </c>
      <c r="D13" s="49" t="s">
        <v>168</v>
      </c>
      <c r="E13" s="23" t="s">
        <v>178</v>
      </c>
      <c r="F13" s="23" t="s">
        <v>190</v>
      </c>
      <c r="G13" s="23">
        <v>50</v>
      </c>
      <c r="H13" s="31">
        <v>42884</v>
      </c>
      <c r="I13" s="23">
        <v>6</v>
      </c>
      <c r="J13" s="71" t="s">
        <v>217</v>
      </c>
      <c r="K13" s="73">
        <v>60313078.338748798</v>
      </c>
      <c r="L13" s="73">
        <v>73992</v>
      </c>
      <c r="M13" s="73">
        <v>815.12972130431399</v>
      </c>
      <c r="N13" s="51">
        <v>1048.96</v>
      </c>
      <c r="O13" s="73">
        <v>21512746.781251226</v>
      </c>
      <c r="P13" s="73">
        <v>1292.7775999999999</v>
      </c>
      <c r="Q13" s="73">
        <v>16640.717460800086</v>
      </c>
      <c r="R13" s="52">
        <v>18555.2</v>
      </c>
      <c r="S13" s="23" t="str">
        <f t="shared" si="0"/>
        <v>1</v>
      </c>
      <c r="T13" s="23" t="str">
        <f t="shared" si="2"/>
        <v>1</v>
      </c>
      <c r="U13" s="23" t="str">
        <f t="shared" si="1"/>
        <v>1</v>
      </c>
    </row>
    <row r="14" spans="1:21">
      <c r="A14" s="23" t="s">
        <v>188</v>
      </c>
      <c r="B14" s="30" t="s">
        <v>158</v>
      </c>
      <c r="C14" s="30" t="s">
        <v>76</v>
      </c>
      <c r="D14" s="49" t="s">
        <v>289</v>
      </c>
      <c r="E14" s="23" t="s">
        <v>178</v>
      </c>
      <c r="F14" s="23" t="s">
        <v>192</v>
      </c>
      <c r="G14" s="23">
        <v>171</v>
      </c>
      <c r="H14" s="31">
        <v>59262</v>
      </c>
      <c r="I14" s="23">
        <v>13</v>
      </c>
      <c r="J14" s="71" t="s">
        <v>220</v>
      </c>
      <c r="K14" s="73">
        <v>95140982.705246776</v>
      </c>
      <c r="L14" s="73">
        <v>105930</v>
      </c>
      <c r="M14" s="73">
        <v>898.14955824834112</v>
      </c>
      <c r="N14" s="51">
        <v>1045.78</v>
      </c>
      <c r="O14" s="73">
        <v>88686582.824753225</v>
      </c>
      <c r="P14" s="73">
        <v>7660.3</v>
      </c>
      <c r="Q14" s="73">
        <v>11577.429451164213</v>
      </c>
      <c r="R14" s="52">
        <v>16584.28</v>
      </c>
      <c r="S14" s="23" t="str">
        <f t="shared" si="0"/>
        <v>1</v>
      </c>
      <c r="T14" s="23" t="str">
        <f t="shared" si="2"/>
        <v>1</v>
      </c>
      <c r="U14" s="23" t="str">
        <f t="shared" si="1"/>
        <v>1</v>
      </c>
    </row>
    <row r="15" spans="1:21">
      <c r="A15" s="23" t="s">
        <v>188</v>
      </c>
      <c r="B15" s="30" t="s">
        <v>158</v>
      </c>
      <c r="C15" s="30" t="s">
        <v>87</v>
      </c>
      <c r="D15" s="49" t="s">
        <v>193</v>
      </c>
      <c r="E15" s="23" t="s">
        <v>178</v>
      </c>
      <c r="F15" s="23" t="s">
        <v>194</v>
      </c>
      <c r="G15" s="23">
        <v>20</v>
      </c>
      <c r="H15" s="31">
        <v>11617</v>
      </c>
      <c r="I15" s="23">
        <v>2</v>
      </c>
      <c r="J15" s="71" t="s">
        <v>221</v>
      </c>
      <c r="K15" s="73">
        <v>21141173.708646059</v>
      </c>
      <c r="L15" s="73">
        <v>24271</v>
      </c>
      <c r="M15" s="73">
        <v>871.04666922030651</v>
      </c>
      <c r="N15" s="53">
        <v>1227.2</v>
      </c>
      <c r="O15" s="73">
        <v>7298334.9613539418</v>
      </c>
      <c r="P15" s="73">
        <v>583.98710000000005</v>
      </c>
      <c r="Q15" s="73">
        <v>12497.424962561572</v>
      </c>
      <c r="R15" s="54">
        <v>21563.03</v>
      </c>
      <c r="S15" s="23" t="str">
        <f t="shared" si="0"/>
        <v>1</v>
      </c>
      <c r="T15" s="23" t="str">
        <f t="shared" si="2"/>
        <v>1</v>
      </c>
      <c r="U15" s="23" t="str">
        <f t="shared" si="1"/>
        <v>1</v>
      </c>
    </row>
    <row r="16" spans="1:21">
      <c r="A16" s="23" t="s">
        <v>188</v>
      </c>
      <c r="B16" s="30" t="s">
        <v>89</v>
      </c>
      <c r="C16" s="30" t="s">
        <v>37</v>
      </c>
      <c r="D16" s="49" t="s">
        <v>90</v>
      </c>
      <c r="E16" s="23" t="s">
        <v>179</v>
      </c>
      <c r="F16" s="23" t="s">
        <v>189</v>
      </c>
      <c r="G16" s="23">
        <v>279</v>
      </c>
      <c r="H16" s="31">
        <v>75260</v>
      </c>
      <c r="I16" s="23">
        <v>16</v>
      </c>
      <c r="J16" s="71" t="s">
        <v>216</v>
      </c>
      <c r="K16" s="73">
        <v>167155057.39923277</v>
      </c>
      <c r="L16" s="73">
        <v>152721</v>
      </c>
      <c r="M16" s="73">
        <v>1094.5125909287706</v>
      </c>
      <c r="N16" s="51">
        <v>1174.2</v>
      </c>
      <c r="O16" s="73">
        <v>234027380.23076716</v>
      </c>
      <c r="P16" s="73">
        <v>16043.385999999999</v>
      </c>
      <c r="Q16" s="73">
        <v>14587.156366540528</v>
      </c>
      <c r="R16" s="52">
        <v>18299.53</v>
      </c>
      <c r="S16" s="23" t="str">
        <f t="shared" si="0"/>
        <v>1</v>
      </c>
      <c r="T16" s="23" t="str">
        <f t="shared" si="2"/>
        <v>1</v>
      </c>
      <c r="U16" s="23" t="str">
        <f t="shared" si="1"/>
        <v>1</v>
      </c>
    </row>
    <row r="17" spans="1:21">
      <c r="A17" s="23" t="s">
        <v>188</v>
      </c>
      <c r="B17" s="30" t="s">
        <v>89</v>
      </c>
      <c r="C17" s="30" t="s">
        <v>38</v>
      </c>
      <c r="D17" s="49" t="s">
        <v>91</v>
      </c>
      <c r="E17" s="23" t="s">
        <v>178</v>
      </c>
      <c r="F17" s="23" t="s">
        <v>190</v>
      </c>
      <c r="G17" s="23">
        <v>45</v>
      </c>
      <c r="H17" s="31">
        <v>40926</v>
      </c>
      <c r="I17" s="23">
        <v>6</v>
      </c>
      <c r="J17" s="71" t="s">
        <v>217</v>
      </c>
      <c r="K17" s="73">
        <v>50612903.006636038</v>
      </c>
      <c r="L17" s="73">
        <v>56497</v>
      </c>
      <c r="M17" s="73">
        <v>895.85116035605495</v>
      </c>
      <c r="N17" s="51">
        <v>1048.96</v>
      </c>
      <c r="O17" s="73">
        <v>17723836.823363937</v>
      </c>
      <c r="P17" s="73">
        <v>1390.4879000000001</v>
      </c>
      <c r="Q17" s="73">
        <v>12746.487634566211</v>
      </c>
      <c r="R17" s="52">
        <v>18555.2</v>
      </c>
      <c r="S17" s="23" t="str">
        <f t="shared" si="0"/>
        <v>1</v>
      </c>
      <c r="T17" s="23" t="str">
        <f t="shared" si="2"/>
        <v>1</v>
      </c>
      <c r="U17" s="23" t="str">
        <f t="shared" si="1"/>
        <v>1</v>
      </c>
    </row>
    <row r="18" spans="1:21">
      <c r="A18" s="23" t="s">
        <v>188</v>
      </c>
      <c r="B18" s="30" t="s">
        <v>89</v>
      </c>
      <c r="C18" s="30" t="s">
        <v>40</v>
      </c>
      <c r="D18" s="49" t="s">
        <v>92</v>
      </c>
      <c r="E18" s="23" t="s">
        <v>178</v>
      </c>
      <c r="F18" s="23" t="s">
        <v>191</v>
      </c>
      <c r="G18" s="23">
        <v>79</v>
      </c>
      <c r="H18" s="31">
        <v>48369</v>
      </c>
      <c r="I18" s="23">
        <v>9</v>
      </c>
      <c r="J18" s="71" t="s">
        <v>283</v>
      </c>
      <c r="K18" s="73">
        <v>57964211.397172607</v>
      </c>
      <c r="L18" s="73">
        <v>73555</v>
      </c>
      <c r="M18" s="73">
        <v>788.03903741652653</v>
      </c>
      <c r="N18" s="51">
        <v>1018.33</v>
      </c>
      <c r="O18" s="73">
        <v>29191285.582827374</v>
      </c>
      <c r="P18" s="73">
        <v>2557.1857999999997</v>
      </c>
      <c r="Q18" s="73">
        <v>11415.394838664979</v>
      </c>
      <c r="R18" s="54">
        <v>17045.990000000002</v>
      </c>
      <c r="S18" s="23" t="str">
        <f t="shared" si="0"/>
        <v>1</v>
      </c>
      <c r="T18" s="23" t="str">
        <f t="shared" si="2"/>
        <v>1</v>
      </c>
      <c r="U18" s="23" t="str">
        <f t="shared" si="1"/>
        <v>1</v>
      </c>
    </row>
    <row r="19" spans="1:21">
      <c r="A19" s="23" t="s">
        <v>188</v>
      </c>
      <c r="B19" s="30" t="s">
        <v>89</v>
      </c>
      <c r="C19" s="30" t="s">
        <v>43</v>
      </c>
      <c r="D19" s="49" t="s">
        <v>93</v>
      </c>
      <c r="E19" s="23" t="s">
        <v>178</v>
      </c>
      <c r="F19" s="23" t="s">
        <v>192</v>
      </c>
      <c r="G19" s="23">
        <v>130</v>
      </c>
      <c r="H19" s="31">
        <v>52362</v>
      </c>
      <c r="I19" s="23">
        <v>13</v>
      </c>
      <c r="J19" s="71" t="s">
        <v>220</v>
      </c>
      <c r="K19" s="73">
        <v>74216813.469927609</v>
      </c>
      <c r="L19" s="73">
        <v>63134</v>
      </c>
      <c r="M19" s="73">
        <v>1175.5442941984923</v>
      </c>
      <c r="N19" s="51">
        <v>1045.78</v>
      </c>
      <c r="O19" s="73">
        <v>58182261.180072419</v>
      </c>
      <c r="P19" s="73">
        <v>2260.0936999999999</v>
      </c>
      <c r="Q19" s="73">
        <v>25743.296032404505</v>
      </c>
      <c r="R19" s="52">
        <v>16584.28</v>
      </c>
      <c r="S19" s="23" t="str">
        <f t="shared" si="0"/>
        <v>0</v>
      </c>
      <c r="T19" s="23" t="str">
        <f t="shared" si="2"/>
        <v>0</v>
      </c>
      <c r="U19" s="23" t="str">
        <f t="shared" si="1"/>
        <v>0</v>
      </c>
    </row>
    <row r="20" spans="1:21">
      <c r="A20" s="23" t="s">
        <v>188</v>
      </c>
      <c r="B20" s="30" t="s">
        <v>89</v>
      </c>
      <c r="C20" s="30" t="s">
        <v>44</v>
      </c>
      <c r="D20" s="49" t="s">
        <v>94</v>
      </c>
      <c r="E20" s="23" t="s">
        <v>178</v>
      </c>
      <c r="F20" s="23" t="s">
        <v>190</v>
      </c>
      <c r="G20" s="23">
        <v>41</v>
      </c>
      <c r="H20" s="31">
        <v>30021</v>
      </c>
      <c r="I20" s="23">
        <v>6</v>
      </c>
      <c r="J20" s="71" t="s">
        <v>217</v>
      </c>
      <c r="K20" s="73">
        <v>44902214.908566758</v>
      </c>
      <c r="L20" s="73">
        <v>52863</v>
      </c>
      <c r="M20" s="73">
        <v>849.40723963011476</v>
      </c>
      <c r="N20" s="51">
        <v>1048.96</v>
      </c>
      <c r="O20" s="73">
        <v>22308548.621433243</v>
      </c>
      <c r="P20" s="73">
        <v>1737.1399999999999</v>
      </c>
      <c r="Q20" s="73">
        <v>12842.113255945545</v>
      </c>
      <c r="R20" s="52">
        <v>18555.2</v>
      </c>
      <c r="S20" s="23" t="str">
        <f t="shared" si="0"/>
        <v>1</v>
      </c>
      <c r="T20" s="23" t="str">
        <f t="shared" si="2"/>
        <v>1</v>
      </c>
      <c r="U20" s="23" t="str">
        <f t="shared" si="1"/>
        <v>1</v>
      </c>
    </row>
    <row r="21" spans="1:21">
      <c r="A21" s="23" t="s">
        <v>188</v>
      </c>
      <c r="B21" s="30" t="s">
        <v>89</v>
      </c>
      <c r="C21" s="30" t="s">
        <v>45</v>
      </c>
      <c r="D21" s="49" t="s">
        <v>95</v>
      </c>
      <c r="E21" s="23" t="s">
        <v>178</v>
      </c>
      <c r="F21" s="23" t="s">
        <v>190</v>
      </c>
      <c r="G21" s="23">
        <v>45</v>
      </c>
      <c r="H21" s="31">
        <v>30726</v>
      </c>
      <c r="I21" s="23">
        <v>6</v>
      </c>
      <c r="J21" s="71" t="s">
        <v>217</v>
      </c>
      <c r="K21" s="73">
        <v>48020982.261256389</v>
      </c>
      <c r="L21" s="73">
        <v>42620</v>
      </c>
      <c r="M21" s="73">
        <v>1126.7241262612949</v>
      </c>
      <c r="N21" s="51">
        <v>1048.96</v>
      </c>
      <c r="O21" s="73">
        <v>15859124.608743617</v>
      </c>
      <c r="P21" s="73">
        <v>1474.1970000000001</v>
      </c>
      <c r="Q21" s="73">
        <v>10757.805509537475</v>
      </c>
      <c r="R21" s="52">
        <v>18555.2</v>
      </c>
      <c r="S21" s="23" t="str">
        <f t="shared" si="0"/>
        <v>0</v>
      </c>
      <c r="T21" s="23" t="str">
        <f t="shared" si="2"/>
        <v>1</v>
      </c>
      <c r="U21" s="23" t="str">
        <f t="shared" si="1"/>
        <v>0</v>
      </c>
    </row>
    <row r="22" spans="1:21">
      <c r="A22" s="23" t="s">
        <v>188</v>
      </c>
      <c r="B22" s="30" t="s">
        <v>89</v>
      </c>
      <c r="C22" s="30" t="s">
        <v>46</v>
      </c>
      <c r="D22" s="49" t="s">
        <v>96</v>
      </c>
      <c r="E22" s="23" t="s">
        <v>178</v>
      </c>
      <c r="F22" s="23" t="s">
        <v>190</v>
      </c>
      <c r="G22" s="23">
        <v>42</v>
      </c>
      <c r="H22" s="31">
        <v>31135</v>
      </c>
      <c r="I22" s="23">
        <v>6</v>
      </c>
      <c r="J22" s="71" t="s">
        <v>217</v>
      </c>
      <c r="K22" s="73">
        <v>42176654.941721089</v>
      </c>
      <c r="L22" s="73">
        <v>44745</v>
      </c>
      <c r="M22" s="73">
        <v>942.60040097711681</v>
      </c>
      <c r="N22" s="51">
        <v>1048.96</v>
      </c>
      <c r="O22" s="73">
        <v>16708080.9482789</v>
      </c>
      <c r="P22" s="73">
        <v>1242.4184</v>
      </c>
      <c r="Q22" s="73">
        <v>13448.030831062144</v>
      </c>
      <c r="R22" s="52">
        <v>18555.2</v>
      </c>
      <c r="S22" s="23" t="str">
        <f t="shared" si="0"/>
        <v>1</v>
      </c>
      <c r="T22" s="23" t="str">
        <f t="shared" si="2"/>
        <v>1</v>
      </c>
      <c r="U22" s="23" t="str">
        <f t="shared" si="1"/>
        <v>1</v>
      </c>
    </row>
    <row r="23" spans="1:21">
      <c r="A23" s="23" t="s">
        <v>188</v>
      </c>
      <c r="B23" s="30" t="s">
        <v>89</v>
      </c>
      <c r="C23" s="30" t="s">
        <v>47</v>
      </c>
      <c r="D23" s="49" t="s">
        <v>97</v>
      </c>
      <c r="E23" s="23" t="s">
        <v>178</v>
      </c>
      <c r="F23" s="23" t="s">
        <v>194</v>
      </c>
      <c r="G23" s="23">
        <v>34</v>
      </c>
      <c r="H23" s="31">
        <v>11073</v>
      </c>
      <c r="I23" s="23">
        <v>2</v>
      </c>
      <c r="J23" s="71" t="s">
        <v>221</v>
      </c>
      <c r="K23" s="73">
        <v>27178289.06997909</v>
      </c>
      <c r="L23" s="73">
        <v>21036</v>
      </c>
      <c r="M23" s="73">
        <v>1291.9894024519438</v>
      </c>
      <c r="N23" s="53">
        <v>1227.2</v>
      </c>
      <c r="O23" s="73">
        <v>7684869.1700209146</v>
      </c>
      <c r="P23" s="73">
        <v>536.4058</v>
      </c>
      <c r="Q23" s="73">
        <v>14326.59596525786</v>
      </c>
      <c r="R23" s="54">
        <v>21563.03</v>
      </c>
      <c r="S23" s="23" t="str">
        <f t="shared" si="0"/>
        <v>0</v>
      </c>
      <c r="T23" s="23" t="str">
        <f t="shared" si="2"/>
        <v>1</v>
      </c>
      <c r="U23" s="23" t="str">
        <f t="shared" si="1"/>
        <v>0</v>
      </c>
    </row>
    <row r="24" spans="1:21">
      <c r="A24" s="23" t="s">
        <v>188</v>
      </c>
      <c r="B24" s="30" t="s">
        <v>123</v>
      </c>
      <c r="C24" s="30" t="s">
        <v>2</v>
      </c>
      <c r="D24" s="49" t="s">
        <v>124</v>
      </c>
      <c r="E24" s="23" t="s">
        <v>179</v>
      </c>
      <c r="F24" s="23" t="s">
        <v>189</v>
      </c>
      <c r="G24" s="23">
        <v>532</v>
      </c>
      <c r="H24" s="31">
        <v>92396</v>
      </c>
      <c r="I24" s="23">
        <v>17</v>
      </c>
      <c r="J24" s="71" t="s">
        <v>222</v>
      </c>
      <c r="K24" s="73">
        <v>261773184.00895518</v>
      </c>
      <c r="L24" s="73">
        <v>222945</v>
      </c>
      <c r="M24" s="73">
        <v>1174.160371432215</v>
      </c>
      <c r="N24" s="51">
        <v>1238.31</v>
      </c>
      <c r="O24" s="73">
        <v>441506032.85104483</v>
      </c>
      <c r="P24" s="73">
        <v>32237.859400000005</v>
      </c>
      <c r="Q24" s="73">
        <v>13695.265165498078</v>
      </c>
      <c r="R24" s="52">
        <v>17987.18</v>
      </c>
      <c r="S24" s="23" t="str">
        <f t="shared" si="0"/>
        <v>1</v>
      </c>
      <c r="T24" s="23" t="str">
        <f t="shared" si="2"/>
        <v>1</v>
      </c>
      <c r="U24" s="23" t="str">
        <f t="shared" si="1"/>
        <v>1</v>
      </c>
    </row>
    <row r="25" spans="1:21">
      <c r="A25" s="23" t="s">
        <v>188</v>
      </c>
      <c r="B25" s="30" t="s">
        <v>123</v>
      </c>
      <c r="C25" s="30" t="s">
        <v>27</v>
      </c>
      <c r="D25" s="48" t="s">
        <v>125</v>
      </c>
      <c r="E25" s="23" t="s">
        <v>178</v>
      </c>
      <c r="F25" s="23" t="s">
        <v>190</v>
      </c>
      <c r="G25" s="23">
        <v>30</v>
      </c>
      <c r="H25" s="31">
        <v>21519</v>
      </c>
      <c r="I25" s="23">
        <v>5</v>
      </c>
      <c r="J25" s="71" t="s">
        <v>218</v>
      </c>
      <c r="K25" s="73">
        <v>32268407.542176571</v>
      </c>
      <c r="L25" s="73">
        <v>38590</v>
      </c>
      <c r="M25" s="73">
        <v>836.18573573922185</v>
      </c>
      <c r="N25" s="51">
        <v>1040.5899999999999</v>
      </c>
      <c r="O25" s="73">
        <v>16454076.757823437</v>
      </c>
      <c r="P25" s="73">
        <v>2106.6842999999999</v>
      </c>
      <c r="Q25" s="73">
        <v>7810.4140985070417</v>
      </c>
      <c r="R25" s="52">
        <v>18347.55</v>
      </c>
      <c r="S25" s="23" t="str">
        <f t="shared" si="0"/>
        <v>1</v>
      </c>
      <c r="T25" s="23" t="str">
        <f t="shared" si="2"/>
        <v>1</v>
      </c>
      <c r="U25" s="23" t="str">
        <f t="shared" si="1"/>
        <v>1</v>
      </c>
    </row>
    <row r="26" spans="1:21">
      <c r="A26" s="23" t="s">
        <v>188</v>
      </c>
      <c r="B26" s="30" t="s">
        <v>123</v>
      </c>
      <c r="C26" s="30" t="s">
        <v>28</v>
      </c>
      <c r="D26" s="48" t="s">
        <v>126</v>
      </c>
      <c r="E26" s="23" t="s">
        <v>178</v>
      </c>
      <c r="F26" s="23" t="s">
        <v>191</v>
      </c>
      <c r="G26" s="23">
        <v>59</v>
      </c>
      <c r="H26" s="31">
        <v>46876</v>
      </c>
      <c r="I26" s="23">
        <v>9</v>
      </c>
      <c r="J26" s="71" t="s">
        <v>283</v>
      </c>
      <c r="K26" s="73">
        <v>70036867.548332229</v>
      </c>
      <c r="L26" s="73">
        <v>73547</v>
      </c>
      <c r="M26" s="73">
        <v>952.27361480865613</v>
      </c>
      <c r="N26" s="51">
        <v>1018.33</v>
      </c>
      <c r="O26" s="73">
        <v>28593558.361667767</v>
      </c>
      <c r="P26" s="73">
        <v>2587.1196</v>
      </c>
      <c r="Q26" s="73">
        <v>11052.275419222122</v>
      </c>
      <c r="R26" s="52">
        <v>17045.990000000002</v>
      </c>
      <c r="S26" s="23" t="str">
        <f t="shared" si="0"/>
        <v>1</v>
      </c>
      <c r="T26" s="23" t="str">
        <f t="shared" si="2"/>
        <v>1</v>
      </c>
      <c r="U26" s="23" t="str">
        <f t="shared" si="1"/>
        <v>1</v>
      </c>
    </row>
    <row r="27" spans="1:21">
      <c r="A27" s="23" t="s">
        <v>188</v>
      </c>
      <c r="B27" s="30" t="s">
        <v>123</v>
      </c>
      <c r="C27" s="30" t="s">
        <v>29</v>
      </c>
      <c r="D27" s="48" t="s">
        <v>127</v>
      </c>
      <c r="E27" s="23" t="s">
        <v>178</v>
      </c>
      <c r="F27" s="23" t="s">
        <v>190</v>
      </c>
      <c r="G27" s="23">
        <v>34</v>
      </c>
      <c r="H27" s="31">
        <v>34687</v>
      </c>
      <c r="I27" s="23">
        <v>6</v>
      </c>
      <c r="J27" s="71" t="s">
        <v>217</v>
      </c>
      <c r="K27" s="73">
        <v>52555621.570524864</v>
      </c>
      <c r="L27" s="73">
        <v>51816</v>
      </c>
      <c r="M27" s="73">
        <v>1014.2739997399426</v>
      </c>
      <c r="N27" s="51">
        <v>1048.96</v>
      </c>
      <c r="O27" s="73">
        <v>21009222.139475133</v>
      </c>
      <c r="P27" s="73">
        <v>2045.2912999999999</v>
      </c>
      <c r="Q27" s="73">
        <v>10271.99506470063</v>
      </c>
      <c r="R27" s="52">
        <v>18555.2</v>
      </c>
      <c r="S27" s="23" t="str">
        <f t="shared" si="0"/>
        <v>1</v>
      </c>
      <c r="T27" s="23" t="str">
        <f t="shared" si="2"/>
        <v>1</v>
      </c>
      <c r="U27" s="23" t="str">
        <f t="shared" si="1"/>
        <v>1</v>
      </c>
    </row>
    <row r="28" spans="1:21">
      <c r="A28" s="23" t="s">
        <v>188</v>
      </c>
      <c r="B28" s="30" t="s">
        <v>123</v>
      </c>
      <c r="C28" s="30" t="s">
        <v>30</v>
      </c>
      <c r="D28" s="48" t="s">
        <v>128</v>
      </c>
      <c r="E28" s="23" t="s">
        <v>178</v>
      </c>
      <c r="F28" s="23" t="s">
        <v>194</v>
      </c>
      <c r="G28" s="23">
        <v>20</v>
      </c>
      <c r="H28" s="31">
        <v>8710</v>
      </c>
      <c r="I28" s="23">
        <v>2</v>
      </c>
      <c r="J28" s="71" t="s">
        <v>221</v>
      </c>
      <c r="K28" s="73">
        <v>26373822.155912351</v>
      </c>
      <c r="L28" s="73">
        <v>20956</v>
      </c>
      <c r="M28" s="73">
        <v>1258.5332198851092</v>
      </c>
      <c r="N28" s="53">
        <v>1227.2</v>
      </c>
      <c r="O28" s="73">
        <v>7821560.924087652</v>
      </c>
      <c r="P28" s="73">
        <v>428.59470000000005</v>
      </c>
      <c r="Q28" s="73">
        <v>18249.317884910037</v>
      </c>
      <c r="R28" s="54">
        <v>21563.03</v>
      </c>
      <c r="S28" s="23" t="str">
        <f t="shared" si="0"/>
        <v>0</v>
      </c>
      <c r="T28" s="23" t="str">
        <f t="shared" si="2"/>
        <v>1</v>
      </c>
      <c r="U28" s="23" t="str">
        <f t="shared" si="1"/>
        <v>0</v>
      </c>
    </row>
    <row r="29" spans="1:21">
      <c r="A29" s="23" t="s">
        <v>188</v>
      </c>
      <c r="B29" s="30" t="s">
        <v>123</v>
      </c>
      <c r="C29" s="30" t="s">
        <v>31</v>
      </c>
      <c r="D29" s="48" t="s">
        <v>129</v>
      </c>
      <c r="E29" s="23" t="s">
        <v>178</v>
      </c>
      <c r="F29" s="23" t="s">
        <v>190</v>
      </c>
      <c r="G29" s="23">
        <v>30</v>
      </c>
      <c r="H29" s="31">
        <v>17762</v>
      </c>
      <c r="I29" s="23">
        <v>5</v>
      </c>
      <c r="J29" s="71" t="s">
        <v>218</v>
      </c>
      <c r="K29" s="73">
        <v>31178465.632562097</v>
      </c>
      <c r="L29" s="73">
        <v>42378</v>
      </c>
      <c r="M29" s="73">
        <v>735.72291360050258</v>
      </c>
      <c r="N29" s="51">
        <v>1040.5899999999999</v>
      </c>
      <c r="O29" s="73">
        <v>9796439.8874379043</v>
      </c>
      <c r="P29" s="73">
        <v>2681.9093000000003</v>
      </c>
      <c r="Q29" s="73">
        <v>3652.7856804993007</v>
      </c>
      <c r="R29" s="52">
        <v>18347.55</v>
      </c>
      <c r="S29" s="23" t="str">
        <f t="shared" si="0"/>
        <v>1</v>
      </c>
      <c r="T29" s="23" t="str">
        <f t="shared" si="2"/>
        <v>1</v>
      </c>
      <c r="U29" s="23" t="str">
        <f t="shared" si="1"/>
        <v>1</v>
      </c>
    </row>
    <row r="30" spans="1:21">
      <c r="A30" s="23" t="s">
        <v>188</v>
      </c>
      <c r="B30" s="30" t="s">
        <v>123</v>
      </c>
      <c r="C30" s="30" t="s">
        <v>32</v>
      </c>
      <c r="D30" s="48" t="s">
        <v>130</v>
      </c>
      <c r="E30" s="23" t="s">
        <v>178</v>
      </c>
      <c r="F30" s="23" t="s">
        <v>190</v>
      </c>
      <c r="G30" s="23">
        <v>35</v>
      </c>
      <c r="H30" s="31">
        <v>20434</v>
      </c>
      <c r="I30" s="23">
        <v>5</v>
      </c>
      <c r="J30" s="71" t="s">
        <v>218</v>
      </c>
      <c r="K30" s="73">
        <v>37871545.172347851</v>
      </c>
      <c r="L30" s="73">
        <v>36169</v>
      </c>
      <c r="M30" s="73">
        <v>1047.0719448242376</v>
      </c>
      <c r="N30" s="51">
        <v>1040.5899999999999</v>
      </c>
      <c r="O30" s="73">
        <v>15146052.187652154</v>
      </c>
      <c r="P30" s="73">
        <v>1002.7737999999999</v>
      </c>
      <c r="Q30" s="73">
        <v>15104.15627896556</v>
      </c>
      <c r="R30" s="52">
        <v>18347.55</v>
      </c>
      <c r="S30" s="23" t="str">
        <f t="shared" si="0"/>
        <v>0</v>
      </c>
      <c r="T30" s="23" t="str">
        <f t="shared" si="2"/>
        <v>1</v>
      </c>
      <c r="U30" s="23" t="str">
        <f t="shared" si="1"/>
        <v>0</v>
      </c>
    </row>
    <row r="31" spans="1:21">
      <c r="A31" s="23" t="s">
        <v>188</v>
      </c>
      <c r="B31" s="30" t="s">
        <v>123</v>
      </c>
      <c r="C31" s="30" t="s">
        <v>33</v>
      </c>
      <c r="D31" s="48" t="s">
        <v>131</v>
      </c>
      <c r="E31" s="23" t="s">
        <v>178</v>
      </c>
      <c r="F31" s="23" t="s">
        <v>192</v>
      </c>
      <c r="G31" s="23">
        <v>120</v>
      </c>
      <c r="H31" s="31">
        <v>84354</v>
      </c>
      <c r="I31" s="23">
        <v>13</v>
      </c>
      <c r="J31" s="71" t="s">
        <v>220</v>
      </c>
      <c r="K31" s="73">
        <v>99637805.020831332</v>
      </c>
      <c r="L31" s="73">
        <v>120360</v>
      </c>
      <c r="M31" s="73">
        <v>827.83154719866513</v>
      </c>
      <c r="N31" s="51">
        <v>1045.78</v>
      </c>
      <c r="O31" s="73">
        <v>75976296.89916867</v>
      </c>
      <c r="P31" s="73">
        <v>6809.2917999999991</v>
      </c>
      <c r="Q31" s="73">
        <v>11157.738444865689</v>
      </c>
      <c r="R31" s="52">
        <v>16584.28</v>
      </c>
      <c r="S31" s="23" t="str">
        <f t="shared" si="0"/>
        <v>1</v>
      </c>
      <c r="T31" s="23" t="str">
        <f t="shared" si="2"/>
        <v>1</v>
      </c>
      <c r="U31" s="23" t="str">
        <f t="shared" si="1"/>
        <v>1</v>
      </c>
    </row>
    <row r="32" spans="1:21">
      <c r="A32" s="23" t="s">
        <v>188</v>
      </c>
      <c r="B32" s="30" t="s">
        <v>123</v>
      </c>
      <c r="C32" s="30" t="s">
        <v>34</v>
      </c>
      <c r="D32" s="48" t="s">
        <v>132</v>
      </c>
      <c r="E32" s="23" t="s">
        <v>178</v>
      </c>
      <c r="F32" s="23" t="s">
        <v>190</v>
      </c>
      <c r="G32" s="23">
        <v>32</v>
      </c>
      <c r="H32" s="31">
        <v>26160</v>
      </c>
      <c r="I32" s="23">
        <v>5</v>
      </c>
      <c r="J32" s="71" t="s">
        <v>218</v>
      </c>
      <c r="K32" s="73">
        <v>34667778.680150867</v>
      </c>
      <c r="L32" s="73">
        <v>43176</v>
      </c>
      <c r="M32" s="73">
        <v>802.94095516376842</v>
      </c>
      <c r="N32" s="51">
        <v>1040.5899999999999</v>
      </c>
      <c r="O32" s="73">
        <v>17175860.299849134</v>
      </c>
      <c r="P32" s="73">
        <v>1292.4290000000001</v>
      </c>
      <c r="Q32" s="73">
        <v>13289.596797850507</v>
      </c>
      <c r="R32" s="52">
        <v>18347.55</v>
      </c>
      <c r="S32" s="23" t="str">
        <f t="shared" si="0"/>
        <v>1</v>
      </c>
      <c r="T32" s="23" t="str">
        <f t="shared" si="2"/>
        <v>1</v>
      </c>
      <c r="U32" s="23" t="str">
        <f t="shared" si="1"/>
        <v>1</v>
      </c>
    </row>
    <row r="33" spans="1:21">
      <c r="A33" s="23" t="s">
        <v>188</v>
      </c>
      <c r="B33" s="30" t="s">
        <v>123</v>
      </c>
      <c r="C33" s="30" t="s">
        <v>35</v>
      </c>
      <c r="D33" s="48" t="s">
        <v>133</v>
      </c>
      <c r="E33" s="23" t="s">
        <v>178</v>
      </c>
      <c r="F33" s="23" t="s">
        <v>190</v>
      </c>
      <c r="G33" s="23">
        <v>40</v>
      </c>
      <c r="H33" s="31">
        <v>20077</v>
      </c>
      <c r="I33" s="23">
        <v>5</v>
      </c>
      <c r="J33" s="71" t="s">
        <v>218</v>
      </c>
      <c r="K33" s="73">
        <v>33892702.037578836</v>
      </c>
      <c r="L33" s="73">
        <v>37360</v>
      </c>
      <c r="M33" s="73">
        <v>907.19223869322366</v>
      </c>
      <c r="N33" s="51">
        <v>1040.5899999999999</v>
      </c>
      <c r="O33" s="73">
        <v>19164394.942421153</v>
      </c>
      <c r="P33" s="73">
        <v>1573.4203</v>
      </c>
      <c r="Q33" s="73">
        <v>12180.086237873729</v>
      </c>
      <c r="R33" s="52">
        <v>18347.55</v>
      </c>
      <c r="S33" s="23" t="str">
        <f t="shared" si="0"/>
        <v>1</v>
      </c>
      <c r="T33" s="23" t="str">
        <f t="shared" si="2"/>
        <v>1</v>
      </c>
      <c r="U33" s="23" t="str">
        <f t="shared" si="1"/>
        <v>1</v>
      </c>
    </row>
    <row r="34" spans="1:21">
      <c r="A34" s="23" t="s">
        <v>188</v>
      </c>
      <c r="B34" s="30" t="s">
        <v>123</v>
      </c>
      <c r="C34" s="30" t="s">
        <v>36</v>
      </c>
      <c r="D34" s="48" t="s">
        <v>134</v>
      </c>
      <c r="E34" s="23" t="s">
        <v>178</v>
      </c>
      <c r="F34" s="23" t="s">
        <v>190</v>
      </c>
      <c r="G34" s="23">
        <v>40</v>
      </c>
      <c r="H34" s="31">
        <v>31312</v>
      </c>
      <c r="I34" s="23">
        <v>6</v>
      </c>
      <c r="J34" s="71" t="s">
        <v>217</v>
      </c>
      <c r="K34" s="73">
        <v>46968315.835974045</v>
      </c>
      <c r="L34" s="73">
        <v>68826</v>
      </c>
      <c r="M34" s="73">
        <v>682.42111754241193</v>
      </c>
      <c r="N34" s="51">
        <v>1048.96</v>
      </c>
      <c r="O34" s="73">
        <v>17970466.22402595</v>
      </c>
      <c r="P34" s="73">
        <v>1799.4548000000002</v>
      </c>
      <c r="Q34" s="73">
        <v>9986.6171820631153</v>
      </c>
      <c r="R34" s="52">
        <v>18555.2</v>
      </c>
      <c r="S34" s="23" t="str">
        <f t="shared" si="0"/>
        <v>1</v>
      </c>
      <c r="T34" s="23" t="str">
        <f t="shared" si="2"/>
        <v>1</v>
      </c>
      <c r="U34" s="23" t="str">
        <f t="shared" si="1"/>
        <v>1</v>
      </c>
    </row>
    <row r="35" spans="1:21">
      <c r="A35" s="23" t="s">
        <v>188</v>
      </c>
      <c r="B35" s="30" t="s">
        <v>123</v>
      </c>
      <c r="C35" s="30" t="s">
        <v>73</v>
      </c>
      <c r="D35" s="48" t="s">
        <v>290</v>
      </c>
      <c r="E35" s="23" t="s">
        <v>178</v>
      </c>
      <c r="F35" s="23" t="s">
        <v>192</v>
      </c>
      <c r="G35" s="23">
        <v>60</v>
      </c>
      <c r="H35" s="31">
        <v>41578</v>
      </c>
      <c r="I35" s="23">
        <v>12</v>
      </c>
      <c r="J35" s="71" t="s">
        <v>223</v>
      </c>
      <c r="K35" s="73">
        <v>76684823.14172408</v>
      </c>
      <c r="L35" s="73">
        <v>78752</v>
      </c>
      <c r="M35" s="73">
        <v>973.75080177930818</v>
      </c>
      <c r="N35" s="53">
        <v>1099.82</v>
      </c>
      <c r="O35" s="73">
        <v>33913207.378275923</v>
      </c>
      <c r="P35" s="73">
        <v>2376.6355999999996</v>
      </c>
      <c r="Q35" s="73">
        <v>14269.418239075409</v>
      </c>
      <c r="R35" s="54">
        <v>19056.59</v>
      </c>
      <c r="S35" s="23" t="str">
        <f t="shared" si="0"/>
        <v>1</v>
      </c>
      <c r="T35" s="23" t="str">
        <f t="shared" si="2"/>
        <v>1</v>
      </c>
      <c r="U35" s="23" t="str">
        <f t="shared" si="1"/>
        <v>1</v>
      </c>
    </row>
    <row r="36" spans="1:21" ht="26.4" customHeight="1">
      <c r="A36" s="23" t="s">
        <v>188</v>
      </c>
      <c r="B36" s="30" t="s">
        <v>123</v>
      </c>
      <c r="C36" s="30" t="s">
        <v>77</v>
      </c>
      <c r="D36" s="48" t="s">
        <v>135</v>
      </c>
      <c r="E36" s="23" t="s">
        <v>178</v>
      </c>
      <c r="F36" s="23" t="s">
        <v>190</v>
      </c>
      <c r="G36" s="23">
        <v>32</v>
      </c>
      <c r="H36" s="31">
        <v>30416</v>
      </c>
      <c r="I36" s="23">
        <v>6</v>
      </c>
      <c r="J36" s="71" t="s">
        <v>217</v>
      </c>
      <c r="K36" s="73">
        <v>39729543.29366643</v>
      </c>
      <c r="L36" s="73">
        <v>45637</v>
      </c>
      <c r="M36" s="73">
        <v>870.55554251301419</v>
      </c>
      <c r="N36" s="51">
        <v>1048.96</v>
      </c>
      <c r="O36" s="73">
        <v>12267023.636333577</v>
      </c>
      <c r="P36" s="73">
        <v>1104.6500000000001</v>
      </c>
      <c r="Q36" s="73">
        <v>11104.896244361178</v>
      </c>
      <c r="R36" s="52">
        <v>18555.2</v>
      </c>
      <c r="S36" s="23" t="str">
        <f t="shared" ref="S36:S67" si="3">IF(AND(M36&lt;=N36),"1","0")</f>
        <v>1</v>
      </c>
      <c r="T36" s="23" t="str">
        <f t="shared" si="2"/>
        <v>1</v>
      </c>
      <c r="U36" s="23" t="str">
        <f t="shared" ref="U36:U67" si="4">IF(AND(M36&lt;=N36,Q36&lt;=R36),"1","0")</f>
        <v>1</v>
      </c>
    </row>
    <row r="37" spans="1:21">
      <c r="A37" s="23" t="s">
        <v>188</v>
      </c>
      <c r="B37" s="30" t="s">
        <v>123</v>
      </c>
      <c r="C37" s="30" t="s">
        <v>86</v>
      </c>
      <c r="D37" s="48" t="s">
        <v>136</v>
      </c>
      <c r="E37" s="23" t="s">
        <v>178</v>
      </c>
      <c r="F37" s="23" t="s">
        <v>190</v>
      </c>
      <c r="G37" s="23">
        <v>30</v>
      </c>
      <c r="H37" s="31">
        <v>19168</v>
      </c>
      <c r="I37" s="23">
        <v>5</v>
      </c>
      <c r="J37" s="71" t="s">
        <v>218</v>
      </c>
      <c r="K37" s="73">
        <v>44727590.11421226</v>
      </c>
      <c r="L37" s="73">
        <v>44532</v>
      </c>
      <c r="M37" s="73">
        <v>1004.3921250833616</v>
      </c>
      <c r="N37" s="51">
        <v>1040.5899999999999</v>
      </c>
      <c r="O37" s="73">
        <v>13921351.055787738</v>
      </c>
      <c r="P37" s="73">
        <v>1105.6073999999999</v>
      </c>
      <c r="Q37" s="73">
        <v>12591.586358582386</v>
      </c>
      <c r="R37" s="52">
        <v>18347.55</v>
      </c>
      <c r="S37" s="23" t="str">
        <f t="shared" si="3"/>
        <v>1</v>
      </c>
      <c r="T37" s="23" t="str">
        <f t="shared" si="2"/>
        <v>1</v>
      </c>
      <c r="U37" s="23" t="str">
        <f t="shared" si="4"/>
        <v>1</v>
      </c>
    </row>
    <row r="38" spans="1:21">
      <c r="A38" s="23" t="s">
        <v>188</v>
      </c>
      <c r="B38" s="30" t="s">
        <v>145</v>
      </c>
      <c r="C38" s="30" t="s">
        <v>4</v>
      </c>
      <c r="D38" s="48" t="s">
        <v>146</v>
      </c>
      <c r="E38" s="23" t="s">
        <v>177</v>
      </c>
      <c r="F38" s="23" t="s">
        <v>195</v>
      </c>
      <c r="G38" s="23">
        <v>910</v>
      </c>
      <c r="H38" s="31">
        <v>144787</v>
      </c>
      <c r="I38" s="23">
        <v>19</v>
      </c>
      <c r="J38" s="71" t="s">
        <v>224</v>
      </c>
      <c r="K38" s="73">
        <v>720561839.6104424</v>
      </c>
      <c r="L38" s="73">
        <v>396210</v>
      </c>
      <c r="M38" s="73">
        <v>1818.6361768012982</v>
      </c>
      <c r="N38" s="51">
        <v>1629.72</v>
      </c>
      <c r="O38" s="73">
        <v>948855961.15955782</v>
      </c>
      <c r="P38" s="73">
        <v>60236.464500000009</v>
      </c>
      <c r="Q38" s="73">
        <v>15752.185474955251</v>
      </c>
      <c r="R38" s="52">
        <v>16547.05</v>
      </c>
      <c r="S38" s="23" t="str">
        <f t="shared" si="3"/>
        <v>0</v>
      </c>
      <c r="T38" s="23" t="str">
        <f t="shared" si="2"/>
        <v>1</v>
      </c>
      <c r="U38" s="23" t="str">
        <f t="shared" si="4"/>
        <v>0</v>
      </c>
    </row>
    <row r="39" spans="1:21">
      <c r="A39" s="23" t="s">
        <v>188</v>
      </c>
      <c r="B39" s="30" t="s">
        <v>145</v>
      </c>
      <c r="C39" s="30" t="s">
        <v>48</v>
      </c>
      <c r="D39" s="48" t="s">
        <v>147</v>
      </c>
      <c r="E39" s="23" t="s">
        <v>178</v>
      </c>
      <c r="F39" s="23" t="s">
        <v>190</v>
      </c>
      <c r="G39" s="23">
        <v>49</v>
      </c>
      <c r="H39" s="31">
        <v>35147</v>
      </c>
      <c r="I39" s="23">
        <v>6</v>
      </c>
      <c r="J39" s="71" t="s">
        <v>217</v>
      </c>
      <c r="K39" s="73">
        <v>50934147.200962447</v>
      </c>
      <c r="L39" s="73">
        <v>51479</v>
      </c>
      <c r="M39" s="73">
        <v>989.41601820086726</v>
      </c>
      <c r="N39" s="51">
        <v>1048.96</v>
      </c>
      <c r="O39" s="73">
        <v>15237528.899037547</v>
      </c>
      <c r="P39" s="73">
        <v>1200.0818000000002</v>
      </c>
      <c r="Q39" s="73">
        <v>12697.07523190298</v>
      </c>
      <c r="R39" s="52">
        <v>18555.2</v>
      </c>
      <c r="S39" s="23" t="str">
        <f t="shared" si="3"/>
        <v>1</v>
      </c>
      <c r="T39" s="23" t="str">
        <f t="shared" si="2"/>
        <v>1</v>
      </c>
      <c r="U39" s="23" t="str">
        <f t="shared" si="4"/>
        <v>1</v>
      </c>
    </row>
    <row r="40" spans="1:21">
      <c r="A40" s="23" t="s">
        <v>188</v>
      </c>
      <c r="B40" s="30" t="s">
        <v>145</v>
      </c>
      <c r="C40" s="30" t="s">
        <v>49</v>
      </c>
      <c r="D40" s="48" t="s">
        <v>148</v>
      </c>
      <c r="E40" s="23" t="s">
        <v>178</v>
      </c>
      <c r="F40" s="23" t="s">
        <v>190</v>
      </c>
      <c r="G40" s="23">
        <v>39</v>
      </c>
      <c r="H40" s="31">
        <v>23321</v>
      </c>
      <c r="I40" s="23">
        <v>5</v>
      </c>
      <c r="J40" s="71" t="s">
        <v>218</v>
      </c>
      <c r="K40" s="73">
        <v>35800979.396679923</v>
      </c>
      <c r="L40" s="73">
        <v>41987</v>
      </c>
      <c r="M40" s="73">
        <v>852.66819245671093</v>
      </c>
      <c r="N40" s="51">
        <v>1040.5899999999999</v>
      </c>
      <c r="O40" s="73">
        <v>12370855.623320077</v>
      </c>
      <c r="P40" s="73">
        <v>1353.2424000000001</v>
      </c>
      <c r="Q40" s="73">
        <v>9141.6405688441901</v>
      </c>
      <c r="R40" s="52">
        <v>18347.55</v>
      </c>
      <c r="S40" s="23" t="str">
        <f t="shared" si="3"/>
        <v>1</v>
      </c>
      <c r="T40" s="23" t="str">
        <f t="shared" si="2"/>
        <v>1</v>
      </c>
      <c r="U40" s="23" t="str">
        <f t="shared" si="4"/>
        <v>1</v>
      </c>
    </row>
    <row r="41" spans="1:21">
      <c r="A41" s="23" t="s">
        <v>188</v>
      </c>
      <c r="B41" s="30" t="s">
        <v>145</v>
      </c>
      <c r="C41" s="30" t="s">
        <v>50</v>
      </c>
      <c r="D41" s="48" t="s">
        <v>149</v>
      </c>
      <c r="E41" s="23" t="s">
        <v>178</v>
      </c>
      <c r="F41" s="23" t="s">
        <v>191</v>
      </c>
      <c r="G41" s="23">
        <v>90</v>
      </c>
      <c r="H41" s="31">
        <v>53192</v>
      </c>
      <c r="I41" s="23">
        <v>10</v>
      </c>
      <c r="J41" s="71" t="s">
        <v>219</v>
      </c>
      <c r="K41" s="73">
        <v>80887062.136492789</v>
      </c>
      <c r="L41" s="73">
        <v>81830</v>
      </c>
      <c r="M41" s="73">
        <v>988.47686834281785</v>
      </c>
      <c r="N41" s="51">
        <v>1067.95</v>
      </c>
      <c r="O41" s="73">
        <v>57428628.293507203</v>
      </c>
      <c r="P41" s="73">
        <v>4137.1684999999998</v>
      </c>
      <c r="Q41" s="73">
        <v>13881.14317642784</v>
      </c>
      <c r="R41" s="52">
        <v>16455.259999999998</v>
      </c>
      <c r="S41" s="23" t="str">
        <f t="shared" si="3"/>
        <v>1</v>
      </c>
      <c r="T41" s="23" t="str">
        <f t="shared" si="2"/>
        <v>1</v>
      </c>
      <c r="U41" s="23" t="str">
        <f t="shared" si="4"/>
        <v>1</v>
      </c>
    </row>
    <row r="42" spans="1:21">
      <c r="A42" s="23" t="s">
        <v>188</v>
      </c>
      <c r="B42" s="30" t="s">
        <v>145</v>
      </c>
      <c r="C42" s="30" t="s">
        <v>51</v>
      </c>
      <c r="D42" s="48" t="s">
        <v>150</v>
      </c>
      <c r="E42" s="23" t="s">
        <v>178</v>
      </c>
      <c r="F42" s="23" t="s">
        <v>192</v>
      </c>
      <c r="G42" s="23">
        <v>120</v>
      </c>
      <c r="H42" s="31">
        <v>37049</v>
      </c>
      <c r="I42" s="23">
        <v>13</v>
      </c>
      <c r="J42" s="71" t="s">
        <v>220</v>
      </c>
      <c r="K42" s="73">
        <v>65216467.539134018</v>
      </c>
      <c r="L42" s="73">
        <v>74626</v>
      </c>
      <c r="M42" s="73">
        <v>873.91080238970358</v>
      </c>
      <c r="N42" s="51">
        <v>1045.78</v>
      </c>
      <c r="O42" s="73">
        <v>66371035.270865962</v>
      </c>
      <c r="P42" s="73">
        <v>4653.1756999999998</v>
      </c>
      <c r="Q42" s="73">
        <v>14263.599646767252</v>
      </c>
      <c r="R42" s="52">
        <v>16584.28</v>
      </c>
      <c r="S42" s="23" t="str">
        <f t="shared" si="3"/>
        <v>1</v>
      </c>
      <c r="T42" s="23" t="str">
        <f t="shared" si="2"/>
        <v>1</v>
      </c>
      <c r="U42" s="23" t="str">
        <f t="shared" si="4"/>
        <v>1</v>
      </c>
    </row>
    <row r="43" spans="1:21">
      <c r="A43" s="23" t="s">
        <v>188</v>
      </c>
      <c r="B43" s="30" t="s">
        <v>145</v>
      </c>
      <c r="C43" s="30" t="s">
        <v>52</v>
      </c>
      <c r="D43" s="48" t="s">
        <v>151</v>
      </c>
      <c r="E43" s="23" t="s">
        <v>178</v>
      </c>
      <c r="F43" s="23" t="s">
        <v>190</v>
      </c>
      <c r="G43" s="23">
        <v>36</v>
      </c>
      <c r="H43" s="31">
        <v>36869</v>
      </c>
      <c r="I43" s="23">
        <v>6</v>
      </c>
      <c r="J43" s="71" t="s">
        <v>217</v>
      </c>
      <c r="K43" s="73">
        <v>46933195.350686111</v>
      </c>
      <c r="L43" s="73">
        <v>50394</v>
      </c>
      <c r="M43" s="73">
        <v>931.32506549760114</v>
      </c>
      <c r="N43" s="51">
        <v>1048.96</v>
      </c>
      <c r="O43" s="73">
        <v>21453642.329313893</v>
      </c>
      <c r="P43" s="73">
        <v>1336.8889999999999</v>
      </c>
      <c r="Q43" s="73">
        <v>16047.437243715742</v>
      </c>
      <c r="R43" s="52">
        <v>18555.2</v>
      </c>
      <c r="S43" s="23" t="str">
        <f t="shared" si="3"/>
        <v>1</v>
      </c>
      <c r="T43" s="23" t="str">
        <f t="shared" si="2"/>
        <v>1</v>
      </c>
      <c r="U43" s="23" t="str">
        <f t="shared" si="4"/>
        <v>1</v>
      </c>
    </row>
    <row r="44" spans="1:21">
      <c r="A44" s="23" t="s">
        <v>188</v>
      </c>
      <c r="B44" s="30" t="s">
        <v>145</v>
      </c>
      <c r="C44" s="30" t="s">
        <v>53</v>
      </c>
      <c r="D44" s="48" t="s">
        <v>302</v>
      </c>
      <c r="E44" s="23" t="s">
        <v>178</v>
      </c>
      <c r="F44" s="23" t="s">
        <v>194</v>
      </c>
      <c r="G44" s="23">
        <v>17</v>
      </c>
      <c r="H44" s="31">
        <v>10569</v>
      </c>
      <c r="I44" s="23">
        <v>2</v>
      </c>
      <c r="J44" s="71" t="s">
        <v>221</v>
      </c>
      <c r="K44" s="73">
        <v>22624615.967882201</v>
      </c>
      <c r="L44" s="73">
        <v>22243</v>
      </c>
      <c r="M44" s="73">
        <v>1017.1566770616464</v>
      </c>
      <c r="N44" s="53">
        <v>1227.2</v>
      </c>
      <c r="O44" s="73">
        <v>8775393.9221177995</v>
      </c>
      <c r="P44" s="73">
        <v>446.63219999999995</v>
      </c>
      <c r="Q44" s="73">
        <v>19647.920418899041</v>
      </c>
      <c r="R44" s="54">
        <v>21563.03</v>
      </c>
      <c r="S44" s="23" t="str">
        <f t="shared" si="3"/>
        <v>1</v>
      </c>
      <c r="T44" s="23" t="str">
        <f t="shared" si="2"/>
        <v>1</v>
      </c>
      <c r="U44" s="23" t="str">
        <f t="shared" si="4"/>
        <v>1</v>
      </c>
    </row>
    <row r="45" spans="1:21">
      <c r="A45" s="23" t="s">
        <v>188</v>
      </c>
      <c r="B45" s="30" t="s">
        <v>145</v>
      </c>
      <c r="C45" s="30" t="s">
        <v>54</v>
      </c>
      <c r="D45" s="48" t="s">
        <v>152</v>
      </c>
      <c r="E45" s="23" t="s">
        <v>179</v>
      </c>
      <c r="F45" s="23" t="s">
        <v>196</v>
      </c>
      <c r="G45" s="23">
        <v>286</v>
      </c>
      <c r="H45" s="31">
        <v>90907</v>
      </c>
      <c r="I45" s="23">
        <v>15</v>
      </c>
      <c r="J45" s="71" t="s">
        <v>225</v>
      </c>
      <c r="K45" s="73">
        <v>166976954.04193428</v>
      </c>
      <c r="L45" s="73">
        <v>152281</v>
      </c>
      <c r="M45" s="73">
        <v>1096.5054999765846</v>
      </c>
      <c r="N45" s="51">
        <v>1150.29</v>
      </c>
      <c r="O45" s="73">
        <v>179947145.57806575</v>
      </c>
      <c r="P45" s="73">
        <v>14531.006299999999</v>
      </c>
      <c r="Q45" s="73">
        <v>12383.667164060465</v>
      </c>
      <c r="R45" s="52">
        <v>18243.599999999999</v>
      </c>
      <c r="S45" s="23" t="str">
        <f t="shared" si="3"/>
        <v>1</v>
      </c>
      <c r="T45" s="23" t="str">
        <f t="shared" si="2"/>
        <v>1</v>
      </c>
      <c r="U45" s="23" t="str">
        <f t="shared" si="4"/>
        <v>1</v>
      </c>
    </row>
    <row r="46" spans="1:21">
      <c r="A46" s="23" t="s">
        <v>188</v>
      </c>
      <c r="B46" s="30" t="s">
        <v>145</v>
      </c>
      <c r="C46" s="30" t="s">
        <v>55</v>
      </c>
      <c r="D46" s="48" t="s">
        <v>303</v>
      </c>
      <c r="E46" s="23" t="s">
        <v>178</v>
      </c>
      <c r="F46" s="23" t="s">
        <v>190</v>
      </c>
      <c r="G46" s="23">
        <v>40</v>
      </c>
      <c r="H46" s="31">
        <v>29933</v>
      </c>
      <c r="I46" s="23">
        <v>5</v>
      </c>
      <c r="J46" s="71" t="s">
        <v>218</v>
      </c>
      <c r="K46" s="73">
        <v>45539568.581341453</v>
      </c>
      <c r="L46" s="73">
        <v>44403</v>
      </c>
      <c r="M46" s="73">
        <v>1025.5966619674673</v>
      </c>
      <c r="N46" s="51">
        <v>1040.5899999999999</v>
      </c>
      <c r="O46" s="73">
        <v>19138968.958658546</v>
      </c>
      <c r="P46" s="73">
        <v>1599.7772999999997</v>
      </c>
      <c r="Q46" s="73">
        <v>11963.520771709005</v>
      </c>
      <c r="R46" s="52">
        <v>18347.55</v>
      </c>
      <c r="S46" s="23" t="str">
        <f t="shared" si="3"/>
        <v>1</v>
      </c>
      <c r="T46" s="23" t="str">
        <f t="shared" si="2"/>
        <v>1</v>
      </c>
      <c r="U46" s="23" t="str">
        <f t="shared" si="4"/>
        <v>1</v>
      </c>
    </row>
    <row r="47" spans="1:21">
      <c r="A47" s="23" t="s">
        <v>188</v>
      </c>
      <c r="B47" s="30" t="s">
        <v>145</v>
      </c>
      <c r="C47" s="30" t="s">
        <v>56</v>
      </c>
      <c r="D47" s="48" t="s">
        <v>291</v>
      </c>
      <c r="E47" s="23" t="s">
        <v>178</v>
      </c>
      <c r="F47" s="23" t="s">
        <v>191</v>
      </c>
      <c r="G47" s="23">
        <v>82</v>
      </c>
      <c r="H47" s="31">
        <v>51555</v>
      </c>
      <c r="I47" s="23">
        <v>10</v>
      </c>
      <c r="J47" s="71" t="s">
        <v>219</v>
      </c>
      <c r="K47" s="73">
        <v>84324307.001282394</v>
      </c>
      <c r="L47" s="73">
        <v>77209</v>
      </c>
      <c r="M47" s="73">
        <v>1092.1564455087153</v>
      </c>
      <c r="N47" s="51">
        <v>1067.95</v>
      </c>
      <c r="O47" s="73">
        <v>29894355.3487176</v>
      </c>
      <c r="P47" s="73">
        <v>3129.1595999999995</v>
      </c>
      <c r="Q47" s="73">
        <v>9553.4773453925463</v>
      </c>
      <c r="R47" s="52">
        <v>16455.259999999998</v>
      </c>
      <c r="S47" s="23" t="str">
        <f t="shared" si="3"/>
        <v>0</v>
      </c>
      <c r="T47" s="23" t="str">
        <f t="shared" si="2"/>
        <v>1</v>
      </c>
      <c r="U47" s="23" t="str">
        <f t="shared" si="4"/>
        <v>0</v>
      </c>
    </row>
    <row r="48" spans="1:21">
      <c r="A48" s="23" t="s">
        <v>188</v>
      </c>
      <c r="B48" s="30" t="s">
        <v>145</v>
      </c>
      <c r="C48" s="30" t="s">
        <v>57</v>
      </c>
      <c r="D48" s="48" t="s">
        <v>304</v>
      </c>
      <c r="E48" s="23" t="s">
        <v>178</v>
      </c>
      <c r="F48" s="23" t="s">
        <v>191</v>
      </c>
      <c r="G48" s="23">
        <v>82</v>
      </c>
      <c r="H48" s="31">
        <v>51558</v>
      </c>
      <c r="I48" s="23">
        <v>10</v>
      </c>
      <c r="J48" s="71" t="s">
        <v>219</v>
      </c>
      <c r="K48" s="73">
        <v>89256560.344637111</v>
      </c>
      <c r="L48" s="73">
        <v>92227</v>
      </c>
      <c r="M48" s="73">
        <v>967.79208197856497</v>
      </c>
      <c r="N48" s="51">
        <v>1067.95</v>
      </c>
      <c r="O48" s="73">
        <v>32878890.55536288</v>
      </c>
      <c r="P48" s="73">
        <v>3390.7692000000002</v>
      </c>
      <c r="Q48" s="73">
        <v>9696.5875929753274</v>
      </c>
      <c r="R48" s="52">
        <v>16455.259999999998</v>
      </c>
      <c r="S48" s="23" t="str">
        <f t="shared" si="3"/>
        <v>1</v>
      </c>
      <c r="T48" s="23" t="str">
        <f t="shared" si="2"/>
        <v>1</v>
      </c>
      <c r="U48" s="23" t="str">
        <f t="shared" si="4"/>
        <v>1</v>
      </c>
    </row>
    <row r="49" spans="1:21">
      <c r="A49" s="23" t="s">
        <v>188</v>
      </c>
      <c r="B49" s="30" t="s">
        <v>145</v>
      </c>
      <c r="C49" s="30" t="s">
        <v>58</v>
      </c>
      <c r="D49" s="48" t="s">
        <v>153</v>
      </c>
      <c r="E49" s="23" t="s">
        <v>178</v>
      </c>
      <c r="F49" s="23" t="s">
        <v>190</v>
      </c>
      <c r="G49" s="23">
        <v>38</v>
      </c>
      <c r="H49" s="31">
        <v>26007</v>
      </c>
      <c r="I49" s="23">
        <v>5</v>
      </c>
      <c r="J49" s="71" t="s">
        <v>218</v>
      </c>
      <c r="K49" s="73">
        <v>42633739.146222867</v>
      </c>
      <c r="L49" s="73">
        <v>48088</v>
      </c>
      <c r="M49" s="73">
        <v>886.57750678387265</v>
      </c>
      <c r="N49" s="51">
        <v>1040.5899999999999</v>
      </c>
      <c r="O49" s="73">
        <v>17823812.393777125</v>
      </c>
      <c r="P49" s="73">
        <v>1335.3752999999999</v>
      </c>
      <c r="Q49" s="73">
        <v>13347.418058262067</v>
      </c>
      <c r="R49" s="52">
        <v>18347.55</v>
      </c>
      <c r="S49" s="23" t="str">
        <f t="shared" si="3"/>
        <v>1</v>
      </c>
      <c r="T49" s="23" t="str">
        <f t="shared" si="2"/>
        <v>1</v>
      </c>
      <c r="U49" s="23" t="str">
        <f t="shared" si="4"/>
        <v>1</v>
      </c>
    </row>
    <row r="50" spans="1:21">
      <c r="A50" s="23" t="s">
        <v>188</v>
      </c>
      <c r="B50" s="30" t="s">
        <v>145</v>
      </c>
      <c r="C50" s="30" t="s">
        <v>59</v>
      </c>
      <c r="D50" s="48" t="s">
        <v>154</v>
      </c>
      <c r="E50" s="23" t="s">
        <v>178</v>
      </c>
      <c r="F50" s="23" t="s">
        <v>190</v>
      </c>
      <c r="G50" s="23">
        <v>35</v>
      </c>
      <c r="H50" s="31">
        <v>17422</v>
      </c>
      <c r="I50" s="23">
        <v>5</v>
      </c>
      <c r="J50" s="71" t="s">
        <v>218</v>
      </c>
      <c r="K50" s="73">
        <v>29401346.362146895</v>
      </c>
      <c r="L50" s="73">
        <v>30613</v>
      </c>
      <c r="M50" s="73">
        <v>960.42029079629231</v>
      </c>
      <c r="N50" s="51">
        <v>1040.5899999999999</v>
      </c>
      <c r="O50" s="73">
        <v>11609483.047853112</v>
      </c>
      <c r="P50" s="73">
        <v>844.54650000000004</v>
      </c>
      <c r="Q50" s="73">
        <v>13746.410704269229</v>
      </c>
      <c r="R50" s="52">
        <v>18347.55</v>
      </c>
      <c r="S50" s="23" t="str">
        <f t="shared" si="3"/>
        <v>1</v>
      </c>
      <c r="T50" s="23" t="str">
        <f t="shared" si="2"/>
        <v>1</v>
      </c>
      <c r="U50" s="23" t="str">
        <f t="shared" si="4"/>
        <v>1</v>
      </c>
    </row>
    <row r="51" spans="1:21">
      <c r="A51" s="23" t="s">
        <v>188</v>
      </c>
      <c r="B51" s="30" t="s">
        <v>145</v>
      </c>
      <c r="C51" s="30" t="s">
        <v>60</v>
      </c>
      <c r="D51" s="48" t="s">
        <v>155</v>
      </c>
      <c r="E51" s="23" t="s">
        <v>178</v>
      </c>
      <c r="F51" s="23" t="s">
        <v>190</v>
      </c>
      <c r="G51" s="23">
        <v>42</v>
      </c>
      <c r="H51" s="31">
        <v>24394</v>
      </c>
      <c r="I51" s="23">
        <v>5</v>
      </c>
      <c r="J51" s="71" t="s">
        <v>218</v>
      </c>
      <c r="K51" s="73">
        <v>64650462.860767722</v>
      </c>
      <c r="L51" s="73">
        <v>59500</v>
      </c>
      <c r="M51" s="73">
        <v>1086.5624010213062</v>
      </c>
      <c r="N51" s="51">
        <v>1040.5899999999999</v>
      </c>
      <c r="O51" s="73">
        <v>14617750.059232283</v>
      </c>
      <c r="P51" s="73">
        <v>1263.9340999999999</v>
      </c>
      <c r="Q51" s="73">
        <v>11565.278648018346</v>
      </c>
      <c r="R51" s="52">
        <v>18347.55</v>
      </c>
      <c r="S51" s="23" t="str">
        <f t="shared" si="3"/>
        <v>0</v>
      </c>
      <c r="T51" s="23" t="str">
        <f t="shared" si="2"/>
        <v>1</v>
      </c>
      <c r="U51" s="23" t="str">
        <f t="shared" si="4"/>
        <v>0</v>
      </c>
    </row>
    <row r="52" spans="1:21">
      <c r="A52" s="23" t="s">
        <v>188</v>
      </c>
      <c r="B52" s="30" t="s">
        <v>145</v>
      </c>
      <c r="C52" s="30" t="s">
        <v>61</v>
      </c>
      <c r="D52" s="48" t="s">
        <v>156</v>
      </c>
      <c r="E52" s="23" t="s">
        <v>178</v>
      </c>
      <c r="F52" s="23" t="s">
        <v>190</v>
      </c>
      <c r="G52" s="23">
        <v>34</v>
      </c>
      <c r="H52" s="31">
        <v>32958</v>
      </c>
      <c r="I52" s="23">
        <v>6</v>
      </c>
      <c r="J52" s="71" t="s">
        <v>217</v>
      </c>
      <c r="K52" s="73">
        <v>45753535.068504326</v>
      </c>
      <c r="L52" s="73">
        <v>48383</v>
      </c>
      <c r="M52" s="73">
        <v>945.65312338020226</v>
      </c>
      <c r="N52" s="51">
        <v>1048.96</v>
      </c>
      <c r="O52" s="73">
        <v>15245509.601495657</v>
      </c>
      <c r="P52" s="73">
        <v>1216.1125999999999</v>
      </c>
      <c r="Q52" s="73">
        <v>12536.264817497704</v>
      </c>
      <c r="R52" s="52">
        <v>18555.2</v>
      </c>
      <c r="S52" s="23" t="str">
        <f t="shared" si="3"/>
        <v>1</v>
      </c>
      <c r="T52" s="23" t="str">
        <f t="shared" si="2"/>
        <v>1</v>
      </c>
      <c r="U52" s="23" t="str">
        <f t="shared" si="4"/>
        <v>1</v>
      </c>
    </row>
    <row r="53" spans="1:21">
      <c r="A53" s="23" t="s">
        <v>188</v>
      </c>
      <c r="B53" s="30" t="s">
        <v>145</v>
      </c>
      <c r="C53" s="30" t="s">
        <v>62</v>
      </c>
      <c r="D53" s="48" t="s">
        <v>157</v>
      </c>
      <c r="E53" s="23" t="s">
        <v>178</v>
      </c>
      <c r="F53" s="23" t="s">
        <v>190</v>
      </c>
      <c r="G53" s="23">
        <v>34</v>
      </c>
      <c r="H53" s="31">
        <v>27552</v>
      </c>
      <c r="I53" s="23">
        <v>5</v>
      </c>
      <c r="J53" s="71" t="s">
        <v>218</v>
      </c>
      <c r="K53" s="73">
        <v>40341064.28833016</v>
      </c>
      <c r="L53" s="73">
        <v>40689</v>
      </c>
      <c r="M53" s="73">
        <v>991.44889990734987</v>
      </c>
      <c r="N53" s="51">
        <v>1040.5899999999999</v>
      </c>
      <c r="O53" s="73">
        <v>10384525.041669838</v>
      </c>
      <c r="P53" s="73">
        <v>1014.3677</v>
      </c>
      <c r="Q53" s="73">
        <v>10237.436623494457</v>
      </c>
      <c r="R53" s="52">
        <v>18347.55</v>
      </c>
      <c r="S53" s="23" t="str">
        <f t="shared" si="3"/>
        <v>1</v>
      </c>
      <c r="T53" s="23" t="str">
        <f t="shared" si="2"/>
        <v>1</v>
      </c>
      <c r="U53" s="23" t="str">
        <f t="shared" si="4"/>
        <v>1</v>
      </c>
    </row>
    <row r="54" spans="1:21">
      <c r="A54" s="23" t="s">
        <v>188</v>
      </c>
      <c r="B54" s="30" t="s">
        <v>145</v>
      </c>
      <c r="C54" s="30" t="s">
        <v>75</v>
      </c>
      <c r="D54" s="48" t="s">
        <v>292</v>
      </c>
      <c r="E54" s="23" t="s">
        <v>179</v>
      </c>
      <c r="F54" s="23" t="s">
        <v>189</v>
      </c>
      <c r="G54" s="23">
        <v>276</v>
      </c>
      <c r="H54" s="31">
        <v>111722</v>
      </c>
      <c r="I54" s="23">
        <v>16</v>
      </c>
      <c r="J54" s="71" t="s">
        <v>216</v>
      </c>
      <c r="K54" s="73">
        <v>186362983.55159089</v>
      </c>
      <c r="L54" s="73">
        <v>189633</v>
      </c>
      <c r="M54" s="73">
        <v>982.75607911909265</v>
      </c>
      <c r="N54" s="51">
        <v>1174.2</v>
      </c>
      <c r="O54" s="73">
        <v>174905260.76840904</v>
      </c>
      <c r="P54" s="73">
        <v>14006.934799999999</v>
      </c>
      <c r="Q54" s="73">
        <v>12487.047542222375</v>
      </c>
      <c r="R54" s="52">
        <v>18299.53</v>
      </c>
      <c r="S54" s="23" t="str">
        <f t="shared" si="3"/>
        <v>1</v>
      </c>
      <c r="T54" s="23" t="str">
        <f t="shared" si="2"/>
        <v>1</v>
      </c>
      <c r="U54" s="23" t="str">
        <f t="shared" si="4"/>
        <v>1</v>
      </c>
    </row>
    <row r="55" spans="1:21">
      <c r="A55" s="23" t="s">
        <v>188</v>
      </c>
      <c r="B55" s="30" t="s">
        <v>145</v>
      </c>
      <c r="C55" s="30" t="s">
        <v>78</v>
      </c>
      <c r="D55" s="48" t="s">
        <v>305</v>
      </c>
      <c r="E55" s="23" t="s">
        <v>178</v>
      </c>
      <c r="F55" s="23" t="s">
        <v>190</v>
      </c>
      <c r="G55" s="23">
        <v>40</v>
      </c>
      <c r="H55" s="31">
        <v>28208</v>
      </c>
      <c r="I55" s="23">
        <v>5</v>
      </c>
      <c r="J55" s="71" t="s">
        <v>218</v>
      </c>
      <c r="K55" s="73">
        <v>38141458.818829767</v>
      </c>
      <c r="L55" s="73">
        <v>35977</v>
      </c>
      <c r="M55" s="73">
        <v>1060.1622930991957</v>
      </c>
      <c r="N55" s="51">
        <v>1040.5899999999999</v>
      </c>
      <c r="O55" s="73">
        <v>16185596.721170232</v>
      </c>
      <c r="P55" s="73">
        <v>1193.0146</v>
      </c>
      <c r="Q55" s="73">
        <v>13566.972877926417</v>
      </c>
      <c r="R55" s="52">
        <v>18347.55</v>
      </c>
      <c r="S55" s="23" t="str">
        <f t="shared" si="3"/>
        <v>0</v>
      </c>
      <c r="T55" s="23" t="str">
        <f t="shared" si="2"/>
        <v>1</v>
      </c>
      <c r="U55" s="23" t="str">
        <f t="shared" si="4"/>
        <v>0</v>
      </c>
    </row>
    <row r="56" spans="1:21">
      <c r="A56" s="23" t="s">
        <v>188</v>
      </c>
      <c r="B56" s="30" t="s">
        <v>137</v>
      </c>
      <c r="C56" s="30" t="s">
        <v>3</v>
      </c>
      <c r="D56" s="48" t="s">
        <v>138</v>
      </c>
      <c r="E56" s="23" t="s">
        <v>179</v>
      </c>
      <c r="F56" s="23" t="s">
        <v>189</v>
      </c>
      <c r="G56" s="23">
        <v>420</v>
      </c>
      <c r="H56" s="31">
        <v>111792</v>
      </c>
      <c r="I56" s="23">
        <v>17</v>
      </c>
      <c r="J56" s="71" t="s">
        <v>222</v>
      </c>
      <c r="K56" s="73">
        <v>320401818.52792078</v>
      </c>
      <c r="L56" s="73">
        <v>252297</v>
      </c>
      <c r="M56" s="73">
        <v>1269.9390739006838</v>
      </c>
      <c r="N56" s="51">
        <v>1238.31</v>
      </c>
      <c r="O56" s="73">
        <v>413674969.35207927</v>
      </c>
      <c r="P56" s="73">
        <v>31569.974099999999</v>
      </c>
      <c r="Q56" s="73">
        <v>13103.430748525045</v>
      </c>
      <c r="R56" s="52">
        <v>17987.18</v>
      </c>
      <c r="S56" s="23" t="str">
        <f t="shared" si="3"/>
        <v>0</v>
      </c>
      <c r="T56" s="23" t="str">
        <f t="shared" si="2"/>
        <v>1</v>
      </c>
      <c r="U56" s="23" t="str">
        <f t="shared" si="4"/>
        <v>0</v>
      </c>
    </row>
    <row r="57" spans="1:21">
      <c r="A57" s="23" t="s">
        <v>188</v>
      </c>
      <c r="B57" s="30" t="s">
        <v>137</v>
      </c>
      <c r="C57" s="30" t="s">
        <v>39</v>
      </c>
      <c r="D57" s="48" t="s">
        <v>139</v>
      </c>
      <c r="E57" s="23" t="s">
        <v>178</v>
      </c>
      <c r="F57" s="23" t="s">
        <v>192</v>
      </c>
      <c r="G57" s="23">
        <v>120</v>
      </c>
      <c r="H57" s="31">
        <v>58279</v>
      </c>
      <c r="I57" s="23">
        <v>13</v>
      </c>
      <c r="J57" s="71" t="s">
        <v>220</v>
      </c>
      <c r="K57" s="73">
        <v>89109022.850652874</v>
      </c>
      <c r="L57" s="73">
        <v>94878</v>
      </c>
      <c r="M57" s="73">
        <v>939.19583940062898</v>
      </c>
      <c r="N57" s="51">
        <v>1045.78</v>
      </c>
      <c r="O57" s="73">
        <v>72633078.949347153</v>
      </c>
      <c r="P57" s="73">
        <v>5363.6705000000002</v>
      </c>
      <c r="Q57" s="73">
        <v>13541.674297357966</v>
      </c>
      <c r="R57" s="52">
        <v>16584.28</v>
      </c>
      <c r="S57" s="23" t="str">
        <f t="shared" si="3"/>
        <v>1</v>
      </c>
      <c r="T57" s="23" t="str">
        <f t="shared" si="2"/>
        <v>1</v>
      </c>
      <c r="U57" s="23" t="str">
        <f t="shared" si="4"/>
        <v>1</v>
      </c>
    </row>
    <row r="58" spans="1:21">
      <c r="A58" s="23" t="s">
        <v>188</v>
      </c>
      <c r="B58" s="30" t="s">
        <v>137</v>
      </c>
      <c r="C58" s="30" t="s">
        <v>41</v>
      </c>
      <c r="D58" s="48" t="s">
        <v>140</v>
      </c>
      <c r="E58" s="23" t="s">
        <v>178</v>
      </c>
      <c r="F58" s="23" t="s">
        <v>190</v>
      </c>
      <c r="G58" s="23">
        <v>30</v>
      </c>
      <c r="H58" s="31">
        <v>22880</v>
      </c>
      <c r="I58" s="23">
        <v>5</v>
      </c>
      <c r="J58" s="71" t="s">
        <v>218</v>
      </c>
      <c r="K58" s="73">
        <v>32089542.455972664</v>
      </c>
      <c r="L58" s="73">
        <v>36626</v>
      </c>
      <c r="M58" s="73">
        <v>876.14105979284295</v>
      </c>
      <c r="N58" s="51">
        <v>1040.5899999999999</v>
      </c>
      <c r="O58" s="73">
        <v>16877849.494027339</v>
      </c>
      <c r="P58" s="73">
        <v>1261.6719000000001</v>
      </c>
      <c r="Q58" s="73">
        <v>13377.368152550071</v>
      </c>
      <c r="R58" s="52">
        <v>18347.55</v>
      </c>
      <c r="S58" s="23" t="str">
        <f t="shared" si="3"/>
        <v>1</v>
      </c>
      <c r="T58" s="23" t="str">
        <f t="shared" si="2"/>
        <v>1</v>
      </c>
      <c r="U58" s="23" t="str">
        <f t="shared" si="4"/>
        <v>1</v>
      </c>
    </row>
    <row r="59" spans="1:21">
      <c r="A59" s="23" t="s">
        <v>188</v>
      </c>
      <c r="B59" s="30" t="s">
        <v>137</v>
      </c>
      <c r="C59" s="30" t="s">
        <v>42</v>
      </c>
      <c r="D59" s="48" t="s">
        <v>141</v>
      </c>
      <c r="E59" s="23" t="s">
        <v>178</v>
      </c>
      <c r="F59" s="23" t="s">
        <v>190</v>
      </c>
      <c r="G59" s="23">
        <v>30</v>
      </c>
      <c r="H59" s="31">
        <v>20377</v>
      </c>
      <c r="I59" s="23">
        <v>5</v>
      </c>
      <c r="J59" s="71" t="s">
        <v>218</v>
      </c>
      <c r="K59" s="73">
        <v>51527800.480264693</v>
      </c>
      <c r="L59" s="73">
        <v>44423</v>
      </c>
      <c r="M59" s="73">
        <v>1159.9351795300788</v>
      </c>
      <c r="N59" s="51">
        <v>1040.5899999999999</v>
      </c>
      <c r="O59" s="73">
        <v>14472928.329735294</v>
      </c>
      <c r="P59" s="73">
        <v>1178.9634999999998</v>
      </c>
      <c r="Q59" s="73">
        <v>12275.976592774328</v>
      </c>
      <c r="R59" s="52">
        <v>18347.55</v>
      </c>
      <c r="S59" s="23" t="str">
        <f t="shared" si="3"/>
        <v>0</v>
      </c>
      <c r="T59" s="23" t="str">
        <f t="shared" si="2"/>
        <v>1</v>
      </c>
      <c r="U59" s="23" t="str">
        <f t="shared" si="4"/>
        <v>0</v>
      </c>
    </row>
    <row r="60" spans="1:21">
      <c r="A60" s="23" t="s">
        <v>188</v>
      </c>
      <c r="B60" s="30" t="s">
        <v>137</v>
      </c>
      <c r="C60" s="30" t="s">
        <v>74</v>
      </c>
      <c r="D60" s="48" t="s">
        <v>293</v>
      </c>
      <c r="E60" s="23" t="s">
        <v>179</v>
      </c>
      <c r="F60" s="23" t="s">
        <v>196</v>
      </c>
      <c r="G60" s="23">
        <v>266</v>
      </c>
      <c r="H60" s="31">
        <v>61551</v>
      </c>
      <c r="I60" s="23">
        <v>15</v>
      </c>
      <c r="J60" s="71" t="s">
        <v>225</v>
      </c>
      <c r="K60" s="73">
        <v>154646821.89768296</v>
      </c>
      <c r="L60" s="73">
        <v>137963</v>
      </c>
      <c r="M60" s="73">
        <v>1120.9296833040958</v>
      </c>
      <c r="N60" s="51">
        <v>1150.29</v>
      </c>
      <c r="O60" s="73">
        <v>228848079.86231694</v>
      </c>
      <c r="P60" s="73">
        <v>14060.015199999998</v>
      </c>
      <c r="Q60" s="73">
        <v>16276.51724461272</v>
      </c>
      <c r="R60" s="52">
        <v>18243.599999999999</v>
      </c>
      <c r="S60" s="23" t="str">
        <f t="shared" si="3"/>
        <v>1</v>
      </c>
      <c r="T60" s="23" t="str">
        <f t="shared" si="2"/>
        <v>1</v>
      </c>
      <c r="U60" s="23" t="str">
        <f t="shared" si="4"/>
        <v>1</v>
      </c>
    </row>
    <row r="61" spans="1:21">
      <c r="A61" s="23" t="s">
        <v>188</v>
      </c>
      <c r="B61" s="30" t="s">
        <v>137</v>
      </c>
      <c r="C61" s="30" t="s">
        <v>79</v>
      </c>
      <c r="D61" s="48" t="s">
        <v>142</v>
      </c>
      <c r="E61" s="23" t="s">
        <v>178</v>
      </c>
      <c r="F61" s="23" t="s">
        <v>190</v>
      </c>
      <c r="G61" s="23">
        <v>30</v>
      </c>
      <c r="H61" s="31">
        <v>19837</v>
      </c>
      <c r="I61" s="23">
        <v>5</v>
      </c>
      <c r="J61" s="71" t="s">
        <v>218</v>
      </c>
      <c r="K61" s="73">
        <v>26708704.748520005</v>
      </c>
      <c r="L61" s="73">
        <v>33365</v>
      </c>
      <c r="M61" s="73">
        <v>800.50066682211911</v>
      </c>
      <c r="N61" s="51">
        <v>1040.5899999999999</v>
      </c>
      <c r="O61" s="73">
        <v>15059696.351479985</v>
      </c>
      <c r="P61" s="73">
        <v>1147.8564999999999</v>
      </c>
      <c r="Q61" s="73">
        <v>13119.842377056702</v>
      </c>
      <c r="R61" s="52">
        <v>18347.55</v>
      </c>
      <c r="S61" s="23" t="str">
        <f t="shared" si="3"/>
        <v>1</v>
      </c>
      <c r="T61" s="23" t="str">
        <f t="shared" si="2"/>
        <v>1</v>
      </c>
      <c r="U61" s="23" t="str">
        <f t="shared" si="4"/>
        <v>1</v>
      </c>
    </row>
    <row r="62" spans="1:21">
      <c r="A62" s="23" t="s">
        <v>188</v>
      </c>
      <c r="B62" s="30" t="s">
        <v>137</v>
      </c>
      <c r="C62" s="30" t="s">
        <v>83</v>
      </c>
      <c r="D62" s="48" t="s">
        <v>306</v>
      </c>
      <c r="E62" s="23" t="s">
        <v>178</v>
      </c>
      <c r="F62" s="23" t="s">
        <v>194</v>
      </c>
      <c r="G62" s="23">
        <v>30</v>
      </c>
      <c r="H62" s="31">
        <v>11739</v>
      </c>
      <c r="I62" s="23">
        <v>2</v>
      </c>
      <c r="J62" s="71" t="s">
        <v>221</v>
      </c>
      <c r="K62" s="73">
        <v>24417325.481191013</v>
      </c>
      <c r="L62" s="73">
        <v>20086</v>
      </c>
      <c r="M62" s="73">
        <v>1215.6390262466898</v>
      </c>
      <c r="N62" s="53">
        <v>1227.2</v>
      </c>
      <c r="O62" s="73">
        <v>9952954.1488089859</v>
      </c>
      <c r="P62" s="73">
        <v>634.46119999999996</v>
      </c>
      <c r="Q62" s="73">
        <v>15687.254238413612</v>
      </c>
      <c r="R62" s="54">
        <v>21563.03</v>
      </c>
      <c r="S62" s="23" t="str">
        <f t="shared" si="3"/>
        <v>1</v>
      </c>
      <c r="T62" s="23" t="str">
        <f t="shared" si="2"/>
        <v>1</v>
      </c>
      <c r="U62" s="23" t="str">
        <f t="shared" si="4"/>
        <v>1</v>
      </c>
    </row>
    <row r="63" spans="1:21">
      <c r="A63" s="23" t="s">
        <v>188</v>
      </c>
      <c r="B63" s="30" t="s">
        <v>137</v>
      </c>
      <c r="C63" s="30" t="s">
        <v>84</v>
      </c>
      <c r="D63" s="48" t="s">
        <v>143</v>
      </c>
      <c r="E63" s="23" t="s">
        <v>178</v>
      </c>
      <c r="F63" s="23" t="s">
        <v>190</v>
      </c>
      <c r="G63" s="23">
        <v>30</v>
      </c>
      <c r="H63" s="31">
        <v>36201</v>
      </c>
      <c r="I63" s="23">
        <v>6</v>
      </c>
      <c r="J63" s="71" t="s">
        <v>217</v>
      </c>
      <c r="K63" s="73">
        <v>33442480.244165707</v>
      </c>
      <c r="L63" s="73">
        <v>38107</v>
      </c>
      <c r="M63" s="73">
        <v>877.59414921577945</v>
      </c>
      <c r="N63" s="51">
        <v>1048.96</v>
      </c>
      <c r="O63" s="73">
        <v>10578522.285834283</v>
      </c>
      <c r="P63" s="73">
        <v>903.36260000000004</v>
      </c>
      <c r="Q63" s="73">
        <v>11710.161883870644</v>
      </c>
      <c r="R63" s="52">
        <v>18555.2</v>
      </c>
      <c r="S63" s="23" t="str">
        <f t="shared" si="3"/>
        <v>1</v>
      </c>
      <c r="T63" s="23" t="str">
        <f t="shared" si="2"/>
        <v>1</v>
      </c>
      <c r="U63" s="23" t="str">
        <f t="shared" si="4"/>
        <v>1</v>
      </c>
    </row>
    <row r="64" spans="1:21">
      <c r="A64" s="23" t="s">
        <v>188</v>
      </c>
      <c r="B64" s="30" t="s">
        <v>137</v>
      </c>
      <c r="C64" s="30" t="s">
        <v>85</v>
      </c>
      <c r="D64" s="48" t="s">
        <v>144</v>
      </c>
      <c r="E64" s="23" t="s">
        <v>178</v>
      </c>
      <c r="F64" s="23" t="s">
        <v>190</v>
      </c>
      <c r="G64" s="23">
        <v>30</v>
      </c>
      <c r="H64" s="31">
        <v>28529</v>
      </c>
      <c r="I64" s="23">
        <v>5</v>
      </c>
      <c r="J64" s="71" t="s">
        <v>218</v>
      </c>
      <c r="K64" s="73">
        <v>31141757.555164419</v>
      </c>
      <c r="L64" s="73">
        <v>34053</v>
      </c>
      <c r="M64" s="73">
        <v>914.50848839057994</v>
      </c>
      <c r="N64" s="51">
        <v>1040.5899999999999</v>
      </c>
      <c r="O64" s="73">
        <v>16702288.254835593</v>
      </c>
      <c r="P64" s="73">
        <v>1018.9038999999999</v>
      </c>
      <c r="Q64" s="73">
        <v>16392.407816709303</v>
      </c>
      <c r="R64" s="52">
        <v>18347.55</v>
      </c>
      <c r="S64" s="23" t="str">
        <f t="shared" si="3"/>
        <v>1</v>
      </c>
      <c r="T64" s="23" t="str">
        <f t="shared" si="2"/>
        <v>1</v>
      </c>
      <c r="U64" s="23" t="str">
        <f t="shared" si="4"/>
        <v>1</v>
      </c>
    </row>
    <row r="65" spans="1:21">
      <c r="A65" s="23" t="s">
        <v>188</v>
      </c>
      <c r="B65" s="30" t="s">
        <v>98</v>
      </c>
      <c r="C65" s="30" t="s">
        <v>1</v>
      </c>
      <c r="D65" s="48" t="s">
        <v>307</v>
      </c>
      <c r="E65" s="23" t="s">
        <v>179</v>
      </c>
      <c r="F65" s="23" t="s">
        <v>189</v>
      </c>
      <c r="G65" s="23">
        <v>386</v>
      </c>
      <c r="H65" s="31">
        <v>101007</v>
      </c>
      <c r="I65" s="23">
        <v>16</v>
      </c>
      <c r="J65" s="71" t="s">
        <v>216</v>
      </c>
      <c r="K65" s="73">
        <v>133524187.81183034</v>
      </c>
      <c r="L65" s="73">
        <v>178841</v>
      </c>
      <c r="M65" s="73">
        <v>746.60837174825872</v>
      </c>
      <c r="N65" s="51">
        <v>1174.2</v>
      </c>
      <c r="O65" s="73">
        <v>320207727.3781696</v>
      </c>
      <c r="P65" s="73">
        <v>15704.807500000001</v>
      </c>
      <c r="Q65" s="73">
        <v>20389.153281768627</v>
      </c>
      <c r="R65" s="52">
        <v>18299.53</v>
      </c>
      <c r="S65" s="23" t="str">
        <f t="shared" si="3"/>
        <v>1</v>
      </c>
      <c r="T65" s="23" t="str">
        <f t="shared" si="2"/>
        <v>0</v>
      </c>
      <c r="U65" s="23" t="str">
        <f t="shared" si="4"/>
        <v>0</v>
      </c>
    </row>
    <row r="66" spans="1:21">
      <c r="A66" s="23" t="s">
        <v>188</v>
      </c>
      <c r="B66" s="30" t="s">
        <v>98</v>
      </c>
      <c r="C66" s="30" t="s">
        <v>6</v>
      </c>
      <c r="D66" s="48" t="s">
        <v>99</v>
      </c>
      <c r="E66" s="23" t="s">
        <v>178</v>
      </c>
      <c r="F66" s="23" t="s">
        <v>191</v>
      </c>
      <c r="G66" s="23">
        <v>70</v>
      </c>
      <c r="H66" s="31">
        <v>68171</v>
      </c>
      <c r="I66" s="23">
        <v>10</v>
      </c>
      <c r="J66" s="71" t="s">
        <v>219</v>
      </c>
      <c r="K66" s="73">
        <v>72368352.810812324</v>
      </c>
      <c r="L66" s="73">
        <v>75135</v>
      </c>
      <c r="M66" s="73">
        <v>963.1776510389609</v>
      </c>
      <c r="N66" s="51">
        <v>1067.95</v>
      </c>
      <c r="O66" s="73">
        <v>29215721.319187675</v>
      </c>
      <c r="P66" s="73">
        <v>2680.9622000000004</v>
      </c>
      <c r="Q66" s="73">
        <v>10897.476032742152</v>
      </c>
      <c r="R66" s="52">
        <v>16455.259999999998</v>
      </c>
      <c r="S66" s="23" t="str">
        <f t="shared" si="3"/>
        <v>1</v>
      </c>
      <c r="T66" s="23" t="str">
        <f t="shared" si="2"/>
        <v>1</v>
      </c>
      <c r="U66" s="23" t="str">
        <f t="shared" si="4"/>
        <v>1</v>
      </c>
    </row>
    <row r="67" spans="1:21">
      <c r="A67" s="23" t="s">
        <v>188</v>
      </c>
      <c r="B67" s="30" t="s">
        <v>98</v>
      </c>
      <c r="C67" s="30" t="s">
        <v>7</v>
      </c>
      <c r="D67" s="48" t="s">
        <v>100</v>
      </c>
      <c r="E67" s="23" t="s">
        <v>178</v>
      </c>
      <c r="F67" s="23" t="s">
        <v>190</v>
      </c>
      <c r="G67" s="23">
        <v>40</v>
      </c>
      <c r="H67" s="31">
        <v>45855</v>
      </c>
      <c r="I67" s="23">
        <v>6</v>
      </c>
      <c r="J67" s="71" t="s">
        <v>217</v>
      </c>
      <c r="K67" s="73">
        <v>64532373.187361777</v>
      </c>
      <c r="L67" s="73">
        <v>56967</v>
      </c>
      <c r="M67" s="73">
        <v>1132.8027311840501</v>
      </c>
      <c r="N67" s="51">
        <v>1048.96</v>
      </c>
      <c r="O67" s="73">
        <v>15746231.082638234</v>
      </c>
      <c r="P67" s="73">
        <v>815.86490000000003</v>
      </c>
      <c r="Q67" s="73">
        <v>19300.047204675961</v>
      </c>
      <c r="R67" s="52">
        <v>18555.2</v>
      </c>
      <c r="S67" s="23" t="str">
        <f t="shared" si="3"/>
        <v>0</v>
      </c>
      <c r="T67" s="23" t="str">
        <f t="shared" si="2"/>
        <v>0</v>
      </c>
      <c r="U67" s="23" t="str">
        <f t="shared" si="4"/>
        <v>0</v>
      </c>
    </row>
    <row r="68" spans="1:21">
      <c r="A68" s="23" t="s">
        <v>188</v>
      </c>
      <c r="B68" s="30" t="s">
        <v>98</v>
      </c>
      <c r="C68" s="30" t="s">
        <v>8</v>
      </c>
      <c r="D68" s="48" t="s">
        <v>101</v>
      </c>
      <c r="E68" s="23" t="s">
        <v>178</v>
      </c>
      <c r="F68" s="23" t="s">
        <v>192</v>
      </c>
      <c r="G68" s="23">
        <v>96</v>
      </c>
      <c r="H68" s="31">
        <v>80002</v>
      </c>
      <c r="I68" s="23">
        <v>12</v>
      </c>
      <c r="J68" s="71" t="s">
        <v>223</v>
      </c>
      <c r="K68" s="73">
        <v>69790317.927063391</v>
      </c>
      <c r="L68" s="73">
        <v>79603</v>
      </c>
      <c r="M68" s="73">
        <v>876.72974545008844</v>
      </c>
      <c r="N68" s="53">
        <v>1099.82</v>
      </c>
      <c r="O68" s="73">
        <v>54792339.462936617</v>
      </c>
      <c r="P68" s="73">
        <v>3821.0385999999999</v>
      </c>
      <c r="Q68" s="73">
        <v>14339.645630100837</v>
      </c>
      <c r="R68" s="54">
        <v>19056.59</v>
      </c>
      <c r="S68" s="23" t="str">
        <f t="shared" ref="S68:S91" si="5">IF(AND(M68&lt;=N68),"1","0")</f>
        <v>1</v>
      </c>
      <c r="T68" s="23" t="str">
        <f t="shared" si="2"/>
        <v>1</v>
      </c>
      <c r="U68" s="23" t="str">
        <f t="shared" ref="U68:U91" si="6">IF(AND(M68&lt;=N68,Q68&lt;=R68),"1","0")</f>
        <v>1</v>
      </c>
    </row>
    <row r="69" spans="1:21">
      <c r="A69" s="23" t="s">
        <v>188</v>
      </c>
      <c r="B69" s="30" t="s">
        <v>98</v>
      </c>
      <c r="C69" s="30" t="s">
        <v>9</v>
      </c>
      <c r="D69" s="48" t="s">
        <v>102</v>
      </c>
      <c r="E69" s="23" t="s">
        <v>178</v>
      </c>
      <c r="F69" s="23" t="s">
        <v>191</v>
      </c>
      <c r="G69" s="23">
        <v>50</v>
      </c>
      <c r="H69" s="31">
        <v>52318</v>
      </c>
      <c r="I69" s="23">
        <v>10</v>
      </c>
      <c r="J69" s="71" t="s">
        <v>219</v>
      </c>
      <c r="K69" s="73">
        <v>60532810.098687343</v>
      </c>
      <c r="L69" s="73">
        <v>55573</v>
      </c>
      <c r="M69" s="73">
        <v>1089.2485577292452</v>
      </c>
      <c r="N69" s="51">
        <v>1067.95</v>
      </c>
      <c r="O69" s="73">
        <v>18434728.951312643</v>
      </c>
      <c r="P69" s="73">
        <v>1249.0259999999998</v>
      </c>
      <c r="Q69" s="73">
        <v>14759.283594827206</v>
      </c>
      <c r="R69" s="52">
        <v>16455.259999999998</v>
      </c>
      <c r="S69" s="23" t="str">
        <f t="shared" si="5"/>
        <v>0</v>
      </c>
      <c r="T69" s="23" t="str">
        <f t="shared" ref="T69:T91" si="7">IF(AND(Q69&lt;=R69),"1","0")</f>
        <v>1</v>
      </c>
      <c r="U69" s="23" t="str">
        <f t="shared" si="6"/>
        <v>0</v>
      </c>
    </row>
    <row r="70" spans="1:21">
      <c r="A70" s="23" t="s">
        <v>188</v>
      </c>
      <c r="B70" s="30" t="s">
        <v>98</v>
      </c>
      <c r="C70" s="30" t="s">
        <v>80</v>
      </c>
      <c r="D70" s="48" t="s">
        <v>294</v>
      </c>
      <c r="E70" s="23" t="s">
        <v>178</v>
      </c>
      <c r="F70" s="23" t="s">
        <v>190</v>
      </c>
      <c r="G70" s="23">
        <v>30</v>
      </c>
      <c r="H70" s="31">
        <v>28321</v>
      </c>
      <c r="I70" s="23">
        <v>5</v>
      </c>
      <c r="J70" s="71" t="s">
        <v>218</v>
      </c>
      <c r="K70" s="73">
        <v>41970743.384558171</v>
      </c>
      <c r="L70" s="73">
        <v>40843</v>
      </c>
      <c r="M70" s="73">
        <v>1027.6116686961823</v>
      </c>
      <c r="N70" s="51">
        <v>1040.5899999999999</v>
      </c>
      <c r="O70" s="73">
        <v>23001526.865441833</v>
      </c>
      <c r="P70" s="73">
        <v>1223.7742000000001</v>
      </c>
      <c r="Q70" s="73">
        <v>18795.564463968789</v>
      </c>
      <c r="R70" s="52">
        <v>18347.55</v>
      </c>
      <c r="S70" s="23" t="str">
        <f t="shared" si="5"/>
        <v>1</v>
      </c>
      <c r="T70" s="23" t="str">
        <f t="shared" si="7"/>
        <v>0</v>
      </c>
      <c r="U70" s="23" t="str">
        <f t="shared" si="6"/>
        <v>0</v>
      </c>
    </row>
    <row r="71" spans="1:21">
      <c r="A71" s="23" t="s">
        <v>188</v>
      </c>
      <c r="B71" s="30" t="s">
        <v>103</v>
      </c>
      <c r="C71" s="30" t="s">
        <v>0</v>
      </c>
      <c r="D71" s="48" t="s">
        <v>104</v>
      </c>
      <c r="E71" s="23" t="s">
        <v>177</v>
      </c>
      <c r="F71" s="23" t="s">
        <v>195</v>
      </c>
      <c r="G71" s="23">
        <v>1155</v>
      </c>
      <c r="H71" s="31">
        <v>260627</v>
      </c>
      <c r="I71" s="23">
        <v>20</v>
      </c>
      <c r="J71" s="71" t="s">
        <v>227</v>
      </c>
      <c r="K71" s="73">
        <v>807338016.41923618</v>
      </c>
      <c r="L71" s="73">
        <v>491021</v>
      </c>
      <c r="M71" s="73">
        <v>1644.2026235522233</v>
      </c>
      <c r="N71" s="51">
        <v>2073.25</v>
      </c>
      <c r="O71" s="73">
        <v>1399548934.5307639</v>
      </c>
      <c r="P71" s="73">
        <v>104439.56080000001</v>
      </c>
      <c r="Q71" s="73">
        <v>13400.563194734958</v>
      </c>
      <c r="R71" s="52">
        <v>16883.349999999999</v>
      </c>
      <c r="S71" s="23" t="str">
        <f t="shared" si="5"/>
        <v>1</v>
      </c>
      <c r="T71" s="23" t="str">
        <f t="shared" si="7"/>
        <v>1</v>
      </c>
      <c r="U71" s="23" t="str">
        <f t="shared" si="6"/>
        <v>1</v>
      </c>
    </row>
    <row r="72" spans="1:21">
      <c r="A72" s="23" t="s">
        <v>188</v>
      </c>
      <c r="B72" s="30" t="s">
        <v>103</v>
      </c>
      <c r="C72" s="30" t="s">
        <v>10</v>
      </c>
      <c r="D72" s="48" t="s">
        <v>105</v>
      </c>
      <c r="E72" s="23" t="s">
        <v>178</v>
      </c>
      <c r="F72" s="23" t="s">
        <v>191</v>
      </c>
      <c r="G72" s="23">
        <v>60</v>
      </c>
      <c r="H72" s="31">
        <v>50158</v>
      </c>
      <c r="I72" s="23">
        <v>10</v>
      </c>
      <c r="J72" s="71" t="s">
        <v>219</v>
      </c>
      <c r="K72" s="73">
        <v>64756484.840911224</v>
      </c>
      <c r="L72" s="73">
        <v>79361</v>
      </c>
      <c r="M72" s="73">
        <v>815.97365004109349</v>
      </c>
      <c r="N72" s="51">
        <v>1067.95</v>
      </c>
      <c r="O72" s="73">
        <v>18218476.799088784</v>
      </c>
      <c r="P72" s="73">
        <v>2168.0953999999997</v>
      </c>
      <c r="Q72" s="73">
        <v>8402.9866947223745</v>
      </c>
      <c r="R72" s="52">
        <v>16455.259999999998</v>
      </c>
      <c r="S72" s="23" t="str">
        <f t="shared" si="5"/>
        <v>1</v>
      </c>
      <c r="T72" s="23" t="str">
        <f t="shared" si="7"/>
        <v>1</v>
      </c>
      <c r="U72" s="23" t="str">
        <f t="shared" si="6"/>
        <v>1</v>
      </c>
    </row>
    <row r="73" spans="1:21">
      <c r="A73" s="23" t="s">
        <v>188</v>
      </c>
      <c r="B73" s="30" t="s">
        <v>103</v>
      </c>
      <c r="C73" s="30" t="s">
        <v>11</v>
      </c>
      <c r="D73" s="48" t="s">
        <v>106</v>
      </c>
      <c r="E73" s="23" t="s">
        <v>178</v>
      </c>
      <c r="F73" s="23" t="s">
        <v>191</v>
      </c>
      <c r="G73" s="23">
        <v>60</v>
      </c>
      <c r="H73" s="31">
        <v>48061</v>
      </c>
      <c r="I73" s="23">
        <v>9</v>
      </c>
      <c r="J73" s="71" t="s">
        <v>283</v>
      </c>
      <c r="K73" s="73">
        <v>47890397.238624133</v>
      </c>
      <c r="L73" s="73">
        <v>67614</v>
      </c>
      <c r="M73" s="73">
        <v>708.29114145922642</v>
      </c>
      <c r="N73" s="51">
        <v>1018.33</v>
      </c>
      <c r="O73" s="73">
        <v>23017618.261375871</v>
      </c>
      <c r="P73" s="73">
        <v>1648.4149</v>
      </c>
      <c r="Q73" s="73">
        <v>13963.485929043634</v>
      </c>
      <c r="R73" s="54">
        <v>17045.990000000002</v>
      </c>
      <c r="S73" s="23" t="str">
        <f t="shared" si="5"/>
        <v>1</v>
      </c>
      <c r="T73" s="23" t="str">
        <f t="shared" si="7"/>
        <v>1</v>
      </c>
      <c r="U73" s="23" t="str">
        <f t="shared" si="6"/>
        <v>1</v>
      </c>
    </row>
    <row r="74" spans="1:21">
      <c r="A74" s="32" t="s">
        <v>188</v>
      </c>
      <c r="B74" s="33" t="s">
        <v>103</v>
      </c>
      <c r="C74" s="33" t="s">
        <v>12</v>
      </c>
      <c r="D74" s="50" t="s">
        <v>107</v>
      </c>
      <c r="E74" s="32" t="s">
        <v>179</v>
      </c>
      <c r="F74" s="32" t="s">
        <v>189</v>
      </c>
      <c r="G74" s="32">
        <v>296</v>
      </c>
      <c r="H74" s="34">
        <v>81488</v>
      </c>
      <c r="I74" s="32">
        <v>16</v>
      </c>
      <c r="J74" s="71" t="s">
        <v>216</v>
      </c>
      <c r="K74" s="73">
        <v>152081699.15811029</v>
      </c>
      <c r="L74" s="73">
        <v>184130</v>
      </c>
      <c r="M74" s="73">
        <v>825.9474238750355</v>
      </c>
      <c r="N74" s="51">
        <v>1174.2</v>
      </c>
      <c r="O74" s="73">
        <v>208549734.97188976</v>
      </c>
      <c r="P74" s="73">
        <v>18237.13</v>
      </c>
      <c r="Q74" s="73">
        <v>11435.447078125218</v>
      </c>
      <c r="R74" s="52">
        <v>18299.53</v>
      </c>
      <c r="S74" s="23" t="str">
        <f t="shared" si="5"/>
        <v>1</v>
      </c>
      <c r="T74" s="23" t="str">
        <f t="shared" si="7"/>
        <v>1</v>
      </c>
      <c r="U74" s="23" t="str">
        <f t="shared" si="6"/>
        <v>1</v>
      </c>
    </row>
    <row r="75" spans="1:21">
      <c r="A75" s="23" t="s">
        <v>188</v>
      </c>
      <c r="B75" s="30" t="s">
        <v>103</v>
      </c>
      <c r="C75" s="30" t="s">
        <v>13</v>
      </c>
      <c r="D75" s="48" t="s">
        <v>108</v>
      </c>
      <c r="E75" s="23" t="s">
        <v>178</v>
      </c>
      <c r="F75" s="23" t="s">
        <v>194</v>
      </c>
      <c r="G75" s="23">
        <v>10</v>
      </c>
      <c r="H75" s="31">
        <v>3920</v>
      </c>
      <c r="I75" s="23">
        <v>2</v>
      </c>
      <c r="J75" s="71" t="s">
        <v>221</v>
      </c>
      <c r="K75" s="73">
        <v>19416226.942461461</v>
      </c>
      <c r="L75" s="73">
        <v>16241</v>
      </c>
      <c r="M75" s="73">
        <v>1195.5068617980087</v>
      </c>
      <c r="N75" s="53">
        <v>1227.2</v>
      </c>
      <c r="O75" s="73">
        <v>6796615.1475385437</v>
      </c>
      <c r="P75" s="73">
        <v>414.26179999999999</v>
      </c>
      <c r="Q75" s="73">
        <v>16406.569825020179</v>
      </c>
      <c r="R75" s="54">
        <v>21563.03</v>
      </c>
      <c r="S75" s="23" t="str">
        <f t="shared" si="5"/>
        <v>1</v>
      </c>
      <c r="T75" s="23" t="str">
        <f t="shared" si="7"/>
        <v>1</v>
      </c>
      <c r="U75" s="23" t="str">
        <f t="shared" si="6"/>
        <v>1</v>
      </c>
    </row>
    <row r="76" spans="1:21">
      <c r="A76" s="23" t="s">
        <v>188</v>
      </c>
      <c r="B76" s="30" t="s">
        <v>103</v>
      </c>
      <c r="C76" s="30" t="s">
        <v>14</v>
      </c>
      <c r="D76" s="48" t="s">
        <v>109</v>
      </c>
      <c r="E76" s="23" t="s">
        <v>178</v>
      </c>
      <c r="F76" s="23" t="s">
        <v>190</v>
      </c>
      <c r="G76" s="23">
        <v>40</v>
      </c>
      <c r="H76" s="31">
        <v>35655</v>
      </c>
      <c r="I76" s="23">
        <v>6</v>
      </c>
      <c r="J76" s="71" t="s">
        <v>217</v>
      </c>
      <c r="K76" s="73">
        <v>46369665.252816036</v>
      </c>
      <c r="L76" s="73">
        <v>58704</v>
      </c>
      <c r="M76" s="73">
        <v>789.88936448650918</v>
      </c>
      <c r="N76" s="51">
        <v>1048.96</v>
      </c>
      <c r="O76" s="73">
        <v>19100480.767183967</v>
      </c>
      <c r="P76" s="73">
        <v>1621.056</v>
      </c>
      <c r="Q76" s="73">
        <v>11782.739626011666</v>
      </c>
      <c r="R76" s="52">
        <v>18555.2</v>
      </c>
      <c r="S76" s="23" t="str">
        <f t="shared" si="5"/>
        <v>1</v>
      </c>
      <c r="T76" s="23" t="str">
        <f t="shared" si="7"/>
        <v>1</v>
      </c>
      <c r="U76" s="23" t="str">
        <f t="shared" si="6"/>
        <v>1</v>
      </c>
    </row>
    <row r="77" spans="1:21">
      <c r="A77" s="23" t="s">
        <v>188</v>
      </c>
      <c r="B77" s="30" t="s">
        <v>103</v>
      </c>
      <c r="C77" s="30" t="s">
        <v>15</v>
      </c>
      <c r="D77" s="48" t="s">
        <v>110</v>
      </c>
      <c r="E77" s="23" t="s">
        <v>178</v>
      </c>
      <c r="F77" s="23" t="s">
        <v>192</v>
      </c>
      <c r="G77" s="23">
        <v>147</v>
      </c>
      <c r="H77" s="31">
        <v>89783</v>
      </c>
      <c r="I77" s="23">
        <v>13</v>
      </c>
      <c r="J77" s="71" t="s">
        <v>220</v>
      </c>
      <c r="K77" s="73">
        <v>98552859.67764172</v>
      </c>
      <c r="L77" s="73">
        <v>115320</v>
      </c>
      <c r="M77" s="73">
        <v>854.60336175547798</v>
      </c>
      <c r="N77" s="51">
        <v>1045.78</v>
      </c>
      <c r="O77" s="73">
        <v>107358020.81235829</v>
      </c>
      <c r="P77" s="73">
        <v>8781.3635000000013</v>
      </c>
      <c r="Q77" s="73">
        <v>12225.666414146081</v>
      </c>
      <c r="R77" s="52">
        <v>16584.28</v>
      </c>
      <c r="S77" s="23" t="str">
        <f t="shared" si="5"/>
        <v>1</v>
      </c>
      <c r="T77" s="23" t="str">
        <f t="shared" si="7"/>
        <v>1</v>
      </c>
      <c r="U77" s="23" t="str">
        <f t="shared" si="6"/>
        <v>1</v>
      </c>
    </row>
    <row r="78" spans="1:21">
      <c r="A78" s="23" t="s">
        <v>188</v>
      </c>
      <c r="B78" s="30" t="s">
        <v>103</v>
      </c>
      <c r="C78" s="30" t="s">
        <v>16</v>
      </c>
      <c r="D78" s="48" t="s">
        <v>111</v>
      </c>
      <c r="E78" s="23" t="s">
        <v>178</v>
      </c>
      <c r="F78" s="23" t="s">
        <v>190</v>
      </c>
      <c r="G78" s="23">
        <v>35</v>
      </c>
      <c r="H78" s="31">
        <v>24417</v>
      </c>
      <c r="I78" s="23">
        <v>5</v>
      </c>
      <c r="J78" s="71" t="s">
        <v>218</v>
      </c>
      <c r="K78" s="73">
        <v>31832362.601633199</v>
      </c>
      <c r="L78" s="73">
        <v>40248</v>
      </c>
      <c r="M78" s="73">
        <v>790.90545124312257</v>
      </c>
      <c r="N78" s="51">
        <v>1040.5899999999999</v>
      </c>
      <c r="O78" s="73">
        <v>13131590.028366813</v>
      </c>
      <c r="P78" s="73">
        <v>1109.3900000000001</v>
      </c>
      <c r="Q78" s="73">
        <v>11836.766176337278</v>
      </c>
      <c r="R78" s="52">
        <v>18347.55</v>
      </c>
      <c r="S78" s="23" t="str">
        <f t="shared" si="5"/>
        <v>1</v>
      </c>
      <c r="T78" s="23" t="str">
        <f t="shared" si="7"/>
        <v>1</v>
      </c>
      <c r="U78" s="23" t="str">
        <f t="shared" si="6"/>
        <v>1</v>
      </c>
    </row>
    <row r="79" spans="1:21">
      <c r="A79" s="23" t="s">
        <v>188</v>
      </c>
      <c r="B79" s="30" t="s">
        <v>103</v>
      </c>
      <c r="C79" s="30" t="s">
        <v>17</v>
      </c>
      <c r="D79" s="48" t="s">
        <v>112</v>
      </c>
      <c r="E79" s="23" t="s">
        <v>178</v>
      </c>
      <c r="F79" s="23" t="s">
        <v>190</v>
      </c>
      <c r="G79" s="23">
        <v>30</v>
      </c>
      <c r="H79" s="31">
        <v>29145</v>
      </c>
      <c r="I79" s="23">
        <v>5</v>
      </c>
      <c r="J79" s="71" t="s">
        <v>218</v>
      </c>
      <c r="K79" s="73">
        <v>36808284.491646171</v>
      </c>
      <c r="L79" s="73">
        <v>45978</v>
      </c>
      <c r="M79" s="73">
        <v>800.56297558932908</v>
      </c>
      <c r="N79" s="51">
        <v>1040.5899999999999</v>
      </c>
      <c r="O79" s="73">
        <v>12291111.748353822</v>
      </c>
      <c r="P79" s="73">
        <v>1058.4358999999999</v>
      </c>
      <c r="Q79" s="73">
        <v>11612.523487113223</v>
      </c>
      <c r="R79" s="52">
        <v>18347.55</v>
      </c>
      <c r="S79" s="23" t="str">
        <f t="shared" si="5"/>
        <v>1</v>
      </c>
      <c r="T79" s="23" t="str">
        <f t="shared" si="7"/>
        <v>1</v>
      </c>
      <c r="U79" s="23" t="str">
        <f t="shared" si="6"/>
        <v>1</v>
      </c>
    </row>
    <row r="80" spans="1:21">
      <c r="A80" s="23" t="s">
        <v>188</v>
      </c>
      <c r="B80" s="30" t="s">
        <v>103</v>
      </c>
      <c r="C80" s="30" t="s">
        <v>18</v>
      </c>
      <c r="D80" s="48" t="s">
        <v>113</v>
      </c>
      <c r="E80" s="23" t="s">
        <v>178</v>
      </c>
      <c r="F80" s="23" t="s">
        <v>190</v>
      </c>
      <c r="G80" s="23">
        <v>30</v>
      </c>
      <c r="H80" s="31">
        <v>35092</v>
      </c>
      <c r="I80" s="23">
        <v>6</v>
      </c>
      <c r="J80" s="71" t="s">
        <v>217</v>
      </c>
      <c r="K80" s="73">
        <v>41336643.870934725</v>
      </c>
      <c r="L80" s="73">
        <v>49754</v>
      </c>
      <c r="M80" s="73">
        <v>830.82051434929303</v>
      </c>
      <c r="N80" s="51">
        <v>1048.96</v>
      </c>
      <c r="O80" s="73">
        <v>19021954.749065276</v>
      </c>
      <c r="P80" s="73">
        <v>1699.8</v>
      </c>
      <c r="Q80" s="73">
        <v>11190.701699650122</v>
      </c>
      <c r="R80" s="52">
        <v>18555.2</v>
      </c>
      <c r="S80" s="23" t="str">
        <f t="shared" si="5"/>
        <v>1</v>
      </c>
      <c r="T80" s="23" t="str">
        <f t="shared" si="7"/>
        <v>1</v>
      </c>
      <c r="U80" s="23" t="str">
        <f t="shared" si="6"/>
        <v>1</v>
      </c>
    </row>
    <row r="81" spans="1:24">
      <c r="A81" s="23" t="s">
        <v>188</v>
      </c>
      <c r="B81" s="30" t="s">
        <v>103</v>
      </c>
      <c r="C81" s="30" t="s">
        <v>19</v>
      </c>
      <c r="D81" s="48" t="s">
        <v>114</v>
      </c>
      <c r="E81" s="23" t="s">
        <v>178</v>
      </c>
      <c r="F81" s="23" t="s">
        <v>191</v>
      </c>
      <c r="G81" s="23">
        <v>60</v>
      </c>
      <c r="H81" s="31">
        <v>42085</v>
      </c>
      <c r="I81" s="23">
        <v>9</v>
      </c>
      <c r="J81" s="71" t="s">
        <v>283</v>
      </c>
      <c r="K81" s="73">
        <v>63777385.05715771</v>
      </c>
      <c r="L81" s="73">
        <v>69544</v>
      </c>
      <c r="M81" s="73">
        <v>917.07961948058369</v>
      </c>
      <c r="N81" s="51">
        <v>1018.33</v>
      </c>
      <c r="O81" s="73">
        <v>27907790.052842293</v>
      </c>
      <c r="P81" s="73">
        <v>2403.9898000000003</v>
      </c>
      <c r="Q81" s="73">
        <v>11608.946948461382</v>
      </c>
      <c r="R81" s="54">
        <v>17045.990000000002</v>
      </c>
      <c r="S81" s="23" t="str">
        <f t="shared" si="5"/>
        <v>1</v>
      </c>
      <c r="T81" s="23" t="str">
        <f t="shared" si="7"/>
        <v>1</v>
      </c>
      <c r="U81" s="23" t="str">
        <f t="shared" si="6"/>
        <v>1</v>
      </c>
    </row>
    <row r="82" spans="1:24">
      <c r="A82" s="23" t="s">
        <v>188</v>
      </c>
      <c r="B82" s="30" t="s">
        <v>103</v>
      </c>
      <c r="C82" s="30" t="s">
        <v>20</v>
      </c>
      <c r="D82" s="48" t="s">
        <v>115</v>
      </c>
      <c r="E82" s="23" t="s">
        <v>178</v>
      </c>
      <c r="F82" s="23" t="s">
        <v>192</v>
      </c>
      <c r="G82" s="23">
        <v>294</v>
      </c>
      <c r="H82" s="31">
        <v>84895</v>
      </c>
      <c r="I82" s="23">
        <v>13</v>
      </c>
      <c r="J82" s="71" t="s">
        <v>220</v>
      </c>
      <c r="K82" s="73">
        <v>83175543.208775401</v>
      </c>
      <c r="L82" s="73">
        <v>151047</v>
      </c>
      <c r="M82" s="73">
        <v>550.66001449069097</v>
      </c>
      <c r="N82" s="51">
        <v>1045.78</v>
      </c>
      <c r="O82" s="73">
        <v>98056533.241224587</v>
      </c>
      <c r="P82" s="73">
        <v>10775.679700000001</v>
      </c>
      <c r="Q82" s="73">
        <v>9099.8002883497538</v>
      </c>
      <c r="R82" s="52">
        <v>16584.28</v>
      </c>
      <c r="S82" s="23" t="str">
        <f t="shared" si="5"/>
        <v>1</v>
      </c>
      <c r="T82" s="23" t="str">
        <f t="shared" si="7"/>
        <v>1</v>
      </c>
      <c r="U82" s="23" t="str">
        <f t="shared" si="6"/>
        <v>1</v>
      </c>
    </row>
    <row r="83" spans="1:24">
      <c r="A83" s="23" t="s">
        <v>188</v>
      </c>
      <c r="B83" s="30" t="s">
        <v>103</v>
      </c>
      <c r="C83" s="30" t="s">
        <v>21</v>
      </c>
      <c r="D83" s="48" t="s">
        <v>308</v>
      </c>
      <c r="E83" s="23" t="s">
        <v>178</v>
      </c>
      <c r="F83" s="23" t="s">
        <v>190</v>
      </c>
      <c r="G83" s="23">
        <v>70</v>
      </c>
      <c r="H83" s="31">
        <v>46566</v>
      </c>
      <c r="I83" s="23">
        <v>6</v>
      </c>
      <c r="J83" s="71" t="s">
        <v>217</v>
      </c>
      <c r="K83" s="73">
        <v>54957931.787625007</v>
      </c>
      <c r="L83" s="73">
        <v>75770</v>
      </c>
      <c r="M83" s="73">
        <v>725.32574617427747</v>
      </c>
      <c r="N83" s="51">
        <v>1048.96</v>
      </c>
      <c r="O83" s="73">
        <v>27929606.362375002</v>
      </c>
      <c r="P83" s="73">
        <v>2104.3968</v>
      </c>
      <c r="Q83" s="73">
        <v>13272.024725743264</v>
      </c>
      <c r="R83" s="52">
        <v>18555.2</v>
      </c>
      <c r="S83" s="23" t="str">
        <f t="shared" si="5"/>
        <v>1</v>
      </c>
      <c r="T83" s="23" t="str">
        <f t="shared" si="7"/>
        <v>1</v>
      </c>
      <c r="U83" s="23" t="str">
        <f t="shared" si="6"/>
        <v>1</v>
      </c>
    </row>
    <row r="84" spans="1:24">
      <c r="A84" s="23" t="s">
        <v>188</v>
      </c>
      <c r="B84" s="30" t="s">
        <v>103</v>
      </c>
      <c r="C84" s="30" t="s">
        <v>22</v>
      </c>
      <c r="D84" s="48" t="s">
        <v>116</v>
      </c>
      <c r="E84" s="23" t="s">
        <v>178</v>
      </c>
      <c r="F84" s="23" t="s">
        <v>192</v>
      </c>
      <c r="G84" s="23">
        <v>126</v>
      </c>
      <c r="H84" s="31">
        <v>86888</v>
      </c>
      <c r="I84" s="23">
        <v>13</v>
      </c>
      <c r="J84" s="71" t="s">
        <v>220</v>
      </c>
      <c r="K84" s="73">
        <v>90024638.267109245</v>
      </c>
      <c r="L84" s="73">
        <v>118205</v>
      </c>
      <c r="M84" s="73">
        <v>761.59754889479507</v>
      </c>
      <c r="N84" s="51">
        <v>1045.78</v>
      </c>
      <c r="O84" s="73">
        <v>63361073.762890749</v>
      </c>
      <c r="P84" s="73">
        <v>5853.0557000000008</v>
      </c>
      <c r="Q84" s="73">
        <v>10825.298273325972</v>
      </c>
      <c r="R84" s="52">
        <v>16584.28</v>
      </c>
      <c r="S84" s="23" t="str">
        <f t="shared" si="5"/>
        <v>1</v>
      </c>
      <c r="T84" s="23" t="str">
        <f t="shared" si="7"/>
        <v>1</v>
      </c>
      <c r="U84" s="23" t="str">
        <f t="shared" si="6"/>
        <v>1</v>
      </c>
    </row>
    <row r="85" spans="1:24">
      <c r="A85" s="23" t="s">
        <v>188</v>
      </c>
      <c r="B85" s="30" t="s">
        <v>103</v>
      </c>
      <c r="C85" s="30" t="s">
        <v>23</v>
      </c>
      <c r="D85" s="48" t="s">
        <v>117</v>
      </c>
      <c r="E85" s="23" t="s">
        <v>178</v>
      </c>
      <c r="F85" s="23" t="s">
        <v>190</v>
      </c>
      <c r="G85" s="23">
        <v>30</v>
      </c>
      <c r="H85" s="31">
        <v>22098</v>
      </c>
      <c r="I85" s="23">
        <v>5</v>
      </c>
      <c r="J85" s="71" t="s">
        <v>218</v>
      </c>
      <c r="K85" s="73">
        <v>37113653.023799002</v>
      </c>
      <c r="L85" s="73">
        <v>47299</v>
      </c>
      <c r="M85" s="73">
        <v>784.66041615676863</v>
      </c>
      <c r="N85" s="51">
        <v>1040.5899999999999</v>
      </c>
      <c r="O85" s="73">
        <v>7577833.726200996</v>
      </c>
      <c r="P85" s="73">
        <v>1064.9702000000002</v>
      </c>
      <c r="Q85" s="73">
        <v>7115.5359334946597</v>
      </c>
      <c r="R85" s="52">
        <v>18347.55</v>
      </c>
      <c r="S85" s="23" t="str">
        <f t="shared" si="5"/>
        <v>1</v>
      </c>
      <c r="T85" s="23" t="str">
        <f t="shared" si="7"/>
        <v>1</v>
      </c>
      <c r="U85" s="23" t="str">
        <f t="shared" si="6"/>
        <v>1</v>
      </c>
    </row>
    <row r="86" spans="1:24">
      <c r="A86" s="23" t="s">
        <v>188</v>
      </c>
      <c r="B86" s="30" t="s">
        <v>103</v>
      </c>
      <c r="C86" s="30" t="s">
        <v>24</v>
      </c>
      <c r="D86" s="48" t="s">
        <v>118</v>
      </c>
      <c r="E86" s="23" t="s">
        <v>178</v>
      </c>
      <c r="F86" s="23" t="s">
        <v>190</v>
      </c>
      <c r="G86" s="23">
        <v>30</v>
      </c>
      <c r="H86" s="31">
        <v>20546</v>
      </c>
      <c r="I86" s="23">
        <v>5</v>
      </c>
      <c r="J86" s="71" t="s">
        <v>218</v>
      </c>
      <c r="K86" s="73">
        <v>30678064.283271719</v>
      </c>
      <c r="L86" s="73">
        <v>37469</v>
      </c>
      <c r="M86" s="73">
        <v>818.75855462573645</v>
      </c>
      <c r="N86" s="51">
        <v>1040.5899999999999</v>
      </c>
      <c r="O86" s="73">
        <v>12762030.116728283</v>
      </c>
      <c r="P86" s="73">
        <v>1026.9974000000002</v>
      </c>
      <c r="Q86" s="73">
        <v>12426.545692061422</v>
      </c>
      <c r="R86" s="52">
        <v>18347.55</v>
      </c>
      <c r="S86" s="23" t="str">
        <f t="shared" si="5"/>
        <v>1</v>
      </c>
      <c r="T86" s="23" t="str">
        <f t="shared" si="7"/>
        <v>1</v>
      </c>
      <c r="U86" s="23" t="str">
        <f t="shared" si="6"/>
        <v>1</v>
      </c>
    </row>
    <row r="87" spans="1:24">
      <c r="A87" s="23" t="s">
        <v>188</v>
      </c>
      <c r="B87" s="30" t="s">
        <v>103</v>
      </c>
      <c r="C87" s="30" t="s">
        <v>25</v>
      </c>
      <c r="D87" s="48" t="s">
        <v>119</v>
      </c>
      <c r="E87" s="23" t="s">
        <v>178</v>
      </c>
      <c r="F87" s="23" t="s">
        <v>190</v>
      </c>
      <c r="G87" s="23">
        <v>30</v>
      </c>
      <c r="H87" s="31">
        <v>23229</v>
      </c>
      <c r="I87" s="23">
        <v>5</v>
      </c>
      <c r="J87" s="71" t="s">
        <v>218</v>
      </c>
      <c r="K87" s="73">
        <v>28459799.079495445</v>
      </c>
      <c r="L87" s="73">
        <v>37173</v>
      </c>
      <c r="M87" s="73">
        <v>765.60404270560468</v>
      </c>
      <c r="N87" s="51">
        <v>1040.5899999999999</v>
      </c>
      <c r="O87" s="73">
        <v>15618303.510504559</v>
      </c>
      <c r="P87" s="73">
        <v>1427.2072000000001</v>
      </c>
      <c r="Q87" s="73">
        <v>10943.262835630705</v>
      </c>
      <c r="R87" s="52">
        <v>18347.55</v>
      </c>
      <c r="S87" s="23" t="str">
        <f t="shared" si="5"/>
        <v>1</v>
      </c>
      <c r="T87" s="23" t="str">
        <f t="shared" si="7"/>
        <v>1</v>
      </c>
      <c r="U87" s="23" t="str">
        <f t="shared" si="6"/>
        <v>1</v>
      </c>
      <c r="X87" s="1">
        <v>0</v>
      </c>
    </row>
    <row r="88" spans="1:24">
      <c r="A88" s="23" t="s">
        <v>188</v>
      </c>
      <c r="B88" s="30" t="s">
        <v>103</v>
      </c>
      <c r="C88" s="30" t="s">
        <v>26</v>
      </c>
      <c r="D88" s="48" t="s">
        <v>120</v>
      </c>
      <c r="E88" s="23" t="s">
        <v>178</v>
      </c>
      <c r="F88" s="23" t="s">
        <v>190</v>
      </c>
      <c r="G88" s="23">
        <v>30</v>
      </c>
      <c r="H88" s="31">
        <v>19357</v>
      </c>
      <c r="I88" s="23">
        <v>5</v>
      </c>
      <c r="J88" s="71" t="s">
        <v>218</v>
      </c>
      <c r="K88" s="73">
        <v>30231430.279493399</v>
      </c>
      <c r="L88" s="73">
        <v>37314</v>
      </c>
      <c r="M88" s="73">
        <v>810.19001660217077</v>
      </c>
      <c r="N88" s="51">
        <v>1040.5899999999999</v>
      </c>
      <c r="O88" s="73">
        <v>12265203.980506599</v>
      </c>
      <c r="P88" s="73">
        <v>1141.4970000000001</v>
      </c>
      <c r="Q88" s="73">
        <v>10744.841187061025</v>
      </c>
      <c r="R88" s="52">
        <v>18347.55</v>
      </c>
      <c r="S88" s="23" t="str">
        <f t="shared" si="5"/>
        <v>1</v>
      </c>
      <c r="T88" s="23" t="str">
        <f t="shared" si="7"/>
        <v>1</v>
      </c>
      <c r="U88" s="23" t="str">
        <f t="shared" si="6"/>
        <v>1</v>
      </c>
    </row>
    <row r="89" spans="1:24">
      <c r="A89" s="23" t="s">
        <v>188</v>
      </c>
      <c r="B89" s="30" t="s">
        <v>103</v>
      </c>
      <c r="C89" s="30" t="s">
        <v>72</v>
      </c>
      <c r="D89" s="48" t="s">
        <v>295</v>
      </c>
      <c r="E89" s="23" t="s">
        <v>178</v>
      </c>
      <c r="F89" s="23" t="s">
        <v>192</v>
      </c>
      <c r="G89" s="23">
        <v>138</v>
      </c>
      <c r="H89" s="31">
        <v>96461</v>
      </c>
      <c r="I89" s="23">
        <v>13</v>
      </c>
      <c r="J89" s="71" t="s">
        <v>220</v>
      </c>
      <c r="K89" s="73">
        <v>119104983.66071011</v>
      </c>
      <c r="L89" s="73">
        <v>166228</v>
      </c>
      <c r="M89" s="73">
        <v>716.51577147478224</v>
      </c>
      <c r="N89" s="51">
        <v>1045.78</v>
      </c>
      <c r="O89" s="73">
        <v>98778678.11928986</v>
      </c>
      <c r="P89" s="73">
        <v>7564.6299999999992</v>
      </c>
      <c r="Q89" s="73">
        <v>13057.96557389983</v>
      </c>
      <c r="R89" s="52">
        <v>16584.28</v>
      </c>
      <c r="S89" s="23" t="str">
        <f t="shared" si="5"/>
        <v>1</v>
      </c>
      <c r="T89" s="23" t="str">
        <f t="shared" si="7"/>
        <v>1</v>
      </c>
      <c r="U89" s="23" t="str">
        <f t="shared" si="6"/>
        <v>1</v>
      </c>
    </row>
    <row r="90" spans="1:24">
      <c r="A90" s="23" t="s">
        <v>188</v>
      </c>
      <c r="B90" s="30" t="s">
        <v>103</v>
      </c>
      <c r="C90" s="30" t="s">
        <v>81</v>
      </c>
      <c r="D90" s="48" t="s">
        <v>121</v>
      </c>
      <c r="E90" s="23" t="s">
        <v>178</v>
      </c>
      <c r="F90" s="23" t="s">
        <v>190</v>
      </c>
      <c r="G90" s="23">
        <v>30</v>
      </c>
      <c r="H90" s="31">
        <v>17958</v>
      </c>
      <c r="I90" s="23">
        <v>5</v>
      </c>
      <c r="J90" s="71" t="s">
        <v>218</v>
      </c>
      <c r="K90" s="73">
        <v>26434051.789640021</v>
      </c>
      <c r="L90" s="73">
        <v>35825</v>
      </c>
      <c r="M90" s="73">
        <v>737.86606530746747</v>
      </c>
      <c r="N90" s="51">
        <v>1040.5899999999999</v>
      </c>
      <c r="O90" s="73">
        <v>10672925.310359981</v>
      </c>
      <c r="P90" s="73">
        <v>930.68230000000005</v>
      </c>
      <c r="Q90" s="73">
        <v>11467.850318373929</v>
      </c>
      <c r="R90" s="52">
        <v>18347.55</v>
      </c>
      <c r="S90" s="23" t="str">
        <f t="shared" si="5"/>
        <v>1</v>
      </c>
      <c r="T90" s="23" t="str">
        <f t="shared" si="7"/>
        <v>1</v>
      </c>
      <c r="U90" s="23" t="str">
        <f t="shared" si="6"/>
        <v>1</v>
      </c>
    </row>
    <row r="91" spans="1:24">
      <c r="A91" s="23" t="s">
        <v>188</v>
      </c>
      <c r="B91" s="30" t="s">
        <v>103</v>
      </c>
      <c r="C91" s="30" t="s">
        <v>82</v>
      </c>
      <c r="D91" s="48" t="s">
        <v>122</v>
      </c>
      <c r="E91" s="23" t="s">
        <v>178</v>
      </c>
      <c r="F91" s="23" t="s">
        <v>194</v>
      </c>
      <c r="G91" s="23">
        <v>30</v>
      </c>
      <c r="H91" s="31">
        <v>18961</v>
      </c>
      <c r="I91" s="23">
        <v>3</v>
      </c>
      <c r="J91" s="71" t="s">
        <v>226</v>
      </c>
      <c r="K91" s="73">
        <v>25662501.494708791</v>
      </c>
      <c r="L91" s="73">
        <v>32554</v>
      </c>
      <c r="M91" s="73">
        <v>788.3056304819313</v>
      </c>
      <c r="N91" s="51">
        <v>1033.01</v>
      </c>
      <c r="O91" s="73">
        <v>7774014.6452912148</v>
      </c>
      <c r="P91" s="73">
        <v>848.31070000000011</v>
      </c>
      <c r="Q91" s="73">
        <v>9164.1124475869674</v>
      </c>
      <c r="R91" s="52">
        <v>19024.5</v>
      </c>
      <c r="S91" s="23" t="str">
        <f t="shared" si="5"/>
        <v>1</v>
      </c>
      <c r="T91" s="23" t="str">
        <f t="shared" si="7"/>
        <v>1</v>
      </c>
      <c r="U91" s="23" t="str">
        <f t="shared" si="6"/>
        <v>1</v>
      </c>
    </row>
    <row r="92" spans="1:24">
      <c r="A92" s="159" t="s">
        <v>172</v>
      </c>
      <c r="B92" s="160"/>
      <c r="C92" s="161"/>
      <c r="D92" s="35"/>
      <c r="E92" s="36"/>
      <c r="F92" s="36"/>
      <c r="G92" s="36"/>
      <c r="H92" s="35"/>
      <c r="I92" s="35"/>
      <c r="J92" s="35"/>
      <c r="K92" s="70"/>
      <c r="L92" s="70"/>
      <c r="M92" s="70"/>
      <c r="N92" s="35"/>
      <c r="O92" s="35"/>
      <c r="P92" s="35"/>
      <c r="Q92" s="35"/>
      <c r="R92" s="35"/>
      <c r="S92" s="35"/>
      <c r="T92" s="35"/>
      <c r="U92" s="37">
        <f>COUNTIF(U4:U91,"1")</f>
        <v>69</v>
      </c>
    </row>
    <row r="93" spans="1:24">
      <c r="R93" s="1" t="s">
        <v>173</v>
      </c>
      <c r="S93" s="7">
        <f>COUNTIF(S4:S91,1)</f>
        <v>73</v>
      </c>
      <c r="T93" s="7">
        <f>COUNTIF(T4:T91,1)</f>
        <v>81</v>
      </c>
      <c r="U93" s="7">
        <f>COUNTIF(U4:U91,1)</f>
        <v>69</v>
      </c>
    </row>
    <row r="94" spans="1:24">
      <c r="R94" s="1" t="s">
        <v>158</v>
      </c>
      <c r="S94" s="1">
        <f>COUNTIF(S4:S15,1)</f>
        <v>10</v>
      </c>
      <c r="T94" s="1">
        <f>COUNTIF(T4:T15,1)</f>
        <v>9</v>
      </c>
      <c r="U94" s="1">
        <f>COUNTIF(U4:U15,1)</f>
        <v>8</v>
      </c>
    </row>
    <row r="95" spans="1:24">
      <c r="R95" s="1" t="s">
        <v>89</v>
      </c>
      <c r="S95" s="1">
        <f>COUNTIF(S16:S23,1)</f>
        <v>5</v>
      </c>
      <c r="T95" s="1">
        <f>COUNTIF(T16:T23,1)</f>
        <v>7</v>
      </c>
      <c r="U95" s="1">
        <f>COUNTIF(U16:U23,1)</f>
        <v>5</v>
      </c>
    </row>
    <row r="96" spans="1:24">
      <c r="R96" s="1" t="s">
        <v>123</v>
      </c>
      <c r="S96" s="1">
        <f>COUNTIF(S24:S37,1)</f>
        <v>12</v>
      </c>
      <c r="T96" s="1">
        <f>COUNTIF(T24:T37,1)</f>
        <v>14</v>
      </c>
      <c r="U96" s="1">
        <f>COUNTIF(U24:U37,1)</f>
        <v>12</v>
      </c>
    </row>
    <row r="97" spans="18:21">
      <c r="R97" s="1" t="s">
        <v>145</v>
      </c>
      <c r="S97" s="1">
        <f>COUNTIF(S38:S55,1)</f>
        <v>14</v>
      </c>
      <c r="T97" s="1">
        <f>COUNTIF(T38:T55,1)</f>
        <v>18</v>
      </c>
      <c r="U97" s="1">
        <f>COUNTIF(U38:U55,1)</f>
        <v>14</v>
      </c>
    </row>
    <row r="98" spans="18:21">
      <c r="R98" s="1" t="s">
        <v>137</v>
      </c>
      <c r="S98" s="1">
        <f>COUNTIF(S56:S64,1)</f>
        <v>7</v>
      </c>
      <c r="T98" s="1">
        <f>COUNTIF(T56:T64,1)</f>
        <v>9</v>
      </c>
      <c r="U98" s="1">
        <f>COUNTIF(U56:U64,1)</f>
        <v>7</v>
      </c>
    </row>
    <row r="99" spans="18:21">
      <c r="R99" s="1" t="s">
        <v>230</v>
      </c>
      <c r="S99" s="1">
        <f>COUNTIF(S65:S70,1)</f>
        <v>4</v>
      </c>
      <c r="T99" s="1">
        <f>COUNTIF(T65:T70,1)</f>
        <v>3</v>
      </c>
      <c r="U99" s="1">
        <f>COUNTIF(U65:U70,1)</f>
        <v>2</v>
      </c>
    </row>
    <row r="100" spans="18:21">
      <c r="R100" s="1" t="s">
        <v>103</v>
      </c>
      <c r="S100" s="1">
        <f>COUNTIF(S71:S91,1)</f>
        <v>21</v>
      </c>
      <c r="T100" s="1">
        <f>COUNTIF(T71:T91,1)</f>
        <v>21</v>
      </c>
      <c r="U100" s="1">
        <f>COUNTIF(U71:U91,1)</f>
        <v>21</v>
      </c>
    </row>
  </sheetData>
  <autoFilter ref="A3:U101"/>
  <mergeCells count="15">
    <mergeCell ref="A92:C92"/>
    <mergeCell ref="D2:D3"/>
    <mergeCell ref="C2:C3"/>
    <mergeCell ref="B2:B3"/>
    <mergeCell ref="A2:A3"/>
    <mergeCell ref="B1:O1"/>
    <mergeCell ref="E2:E3"/>
    <mergeCell ref="K2:N2"/>
    <mergeCell ref="O2:R2"/>
    <mergeCell ref="S2:U2"/>
    <mergeCell ref="J2:J3"/>
    <mergeCell ref="I2:I3"/>
    <mergeCell ref="H2:H3"/>
    <mergeCell ref="G2:G3"/>
    <mergeCell ref="F2:F3"/>
  </mergeCells>
  <conditionalFormatting sqref="S4:U91">
    <cfRule type="containsText" dxfId="2" priority="1" operator="containsText" text="1">
      <formula>NOT(ISERROR(SEARCH("1",S4)))</formula>
    </cfRule>
    <cfRule type="containsText" dxfId="1" priority="2" operator="containsText" text="0">
      <formula>NOT(ISERROR(SEARCH("0",S4)))</formula>
    </cfRule>
    <cfRule type="containsText" dxfId="0" priority="3" stopIfTrue="1" operator="containsText" text="ไม่ผ่าน">
      <formula>NOT(ISERROR(SEARCH("ไม่ผ่าน",S4)))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2"/>
  <sheetViews>
    <sheetView workbookViewId="0">
      <selection activeCell="AK13" sqref="AK13"/>
    </sheetView>
  </sheetViews>
  <sheetFormatPr defaultRowHeight="14.4"/>
  <cols>
    <col min="2" max="2" width="4" customWidth="1"/>
    <col min="3" max="4" width="8.6640625" hidden="1" customWidth="1"/>
    <col min="7" max="7" width="5" customWidth="1"/>
    <col min="8" max="8" width="6.88671875" hidden="1" customWidth="1"/>
    <col min="9" max="10" width="8.6640625" hidden="1" customWidth="1"/>
    <col min="13" max="13" width="4.44140625" customWidth="1"/>
    <col min="14" max="14" width="8.6640625" hidden="1" customWidth="1"/>
    <col min="16" max="16" width="0.88671875" customWidth="1"/>
    <col min="17" max="17" width="8.6640625" hidden="1" customWidth="1"/>
    <col min="19" max="19" width="4.109375" customWidth="1"/>
    <col min="20" max="21" width="8.6640625" hidden="1" customWidth="1"/>
    <col min="23" max="23" width="4" customWidth="1"/>
    <col min="24" max="24" width="8.6640625" hidden="1" customWidth="1"/>
    <col min="26" max="26" width="2.33203125" customWidth="1"/>
    <col min="27" max="27" width="8.6640625" hidden="1" customWidth="1"/>
    <col min="29" max="29" width="2.33203125" customWidth="1"/>
    <col min="30" max="30" width="8.6640625" hidden="1" customWidth="1"/>
    <col min="32" max="32" width="3.6640625" customWidth="1"/>
    <col min="34" max="34" width="2.33203125" customWidth="1"/>
  </cols>
  <sheetData>
    <row r="2" spans="1:34" ht="16.8">
      <c r="A2" s="165" t="s">
        <v>246</v>
      </c>
      <c r="B2" s="165"/>
      <c r="C2" s="165"/>
      <c r="D2" s="165"/>
      <c r="E2" s="165"/>
      <c r="F2" s="165"/>
      <c r="G2" s="165"/>
      <c r="H2" s="165"/>
      <c r="I2" s="165"/>
      <c r="J2" s="165"/>
      <c r="K2" s="9"/>
      <c r="L2" s="165"/>
      <c r="M2" s="165"/>
      <c r="N2" s="166"/>
      <c r="O2" s="177"/>
      <c r="P2" s="178"/>
      <c r="Q2" s="181" t="s">
        <v>247</v>
      </c>
      <c r="R2" s="181"/>
      <c r="S2" s="181"/>
      <c r="T2" s="181" t="s">
        <v>248</v>
      </c>
      <c r="U2" s="181"/>
      <c r="V2" s="181" t="s">
        <v>249</v>
      </c>
      <c r="W2" s="181"/>
      <c r="X2" s="182"/>
      <c r="Y2" s="164"/>
      <c r="Z2" s="165"/>
      <c r="AA2" s="166"/>
      <c r="AB2" s="167"/>
      <c r="AC2" s="168"/>
      <c r="AD2" s="168"/>
      <c r="AE2" s="169" t="s">
        <v>250</v>
      </c>
      <c r="AF2" s="169"/>
      <c r="AG2" s="168"/>
      <c r="AH2" s="170"/>
    </row>
    <row r="3" spans="1:34" ht="33.6">
      <c r="A3" s="171" t="s">
        <v>251</v>
      </c>
      <c r="B3" s="172"/>
      <c r="C3" s="172"/>
      <c r="D3" s="173"/>
      <c r="E3" s="174" t="s">
        <v>252</v>
      </c>
      <c r="F3" s="175"/>
      <c r="G3" s="175"/>
      <c r="H3" s="175"/>
      <c r="I3" s="175"/>
      <c r="J3" s="176"/>
      <c r="K3" s="13" t="s">
        <v>253</v>
      </c>
      <c r="L3" s="177" t="s">
        <v>254</v>
      </c>
      <c r="M3" s="178"/>
      <c r="N3" s="179"/>
      <c r="O3" s="180" t="s">
        <v>255</v>
      </c>
      <c r="P3" s="181"/>
      <c r="Q3" s="14"/>
      <c r="R3" s="180" t="s">
        <v>256</v>
      </c>
      <c r="S3" s="181"/>
      <c r="T3" s="178"/>
      <c r="U3" s="179"/>
      <c r="V3" s="180" t="s">
        <v>257</v>
      </c>
      <c r="W3" s="181"/>
      <c r="X3" s="182"/>
      <c r="Y3" s="167" t="s">
        <v>254</v>
      </c>
      <c r="Z3" s="168"/>
      <c r="AA3" s="170"/>
      <c r="AB3" s="183" t="s">
        <v>255</v>
      </c>
      <c r="AC3" s="169"/>
      <c r="AD3" s="184"/>
      <c r="AE3" s="185" t="s">
        <v>256</v>
      </c>
      <c r="AF3" s="186"/>
      <c r="AG3" s="169" t="s">
        <v>257</v>
      </c>
      <c r="AH3" s="184"/>
    </row>
    <row r="4" spans="1:34" ht="16.8">
      <c r="A4" s="205">
        <v>1</v>
      </c>
      <c r="B4" s="206"/>
      <c r="C4" s="206"/>
      <c r="D4" s="207"/>
      <c r="E4" s="208" t="s">
        <v>258</v>
      </c>
      <c r="F4" s="209"/>
      <c r="G4" s="209"/>
      <c r="H4" s="209"/>
      <c r="I4" s="209"/>
      <c r="J4" s="210"/>
      <c r="K4" s="15" t="s">
        <v>259</v>
      </c>
      <c r="L4" s="193" t="s">
        <v>259</v>
      </c>
      <c r="M4" s="194"/>
      <c r="N4" s="195"/>
      <c r="O4" s="193" t="s">
        <v>259</v>
      </c>
      <c r="P4" s="194"/>
      <c r="Q4" s="12"/>
      <c r="R4" s="211" t="s">
        <v>259</v>
      </c>
      <c r="S4" s="212"/>
      <c r="T4" s="172"/>
      <c r="U4" s="173"/>
      <c r="V4" s="193" t="s">
        <v>259</v>
      </c>
      <c r="W4" s="194"/>
      <c r="X4" s="195"/>
      <c r="Y4" s="193" t="s">
        <v>259</v>
      </c>
      <c r="Z4" s="194"/>
      <c r="AA4" s="195"/>
      <c r="AB4" s="193" t="s">
        <v>259</v>
      </c>
      <c r="AC4" s="194"/>
      <c r="AD4" s="195"/>
      <c r="AE4" s="193" t="s">
        <v>259</v>
      </c>
      <c r="AF4" s="194"/>
      <c r="AG4" s="194" t="s">
        <v>259</v>
      </c>
      <c r="AH4" s="195"/>
    </row>
    <row r="5" spans="1:34" ht="16.8">
      <c r="A5" s="196" t="s">
        <v>234</v>
      </c>
      <c r="B5" s="197"/>
      <c r="C5" s="197"/>
      <c r="D5" s="198"/>
      <c r="E5" s="199" t="s">
        <v>240</v>
      </c>
      <c r="F5" s="200"/>
      <c r="G5" s="200"/>
      <c r="H5" s="200"/>
      <c r="I5" s="200"/>
      <c r="J5" s="201"/>
      <c r="K5" s="8">
        <v>41</v>
      </c>
      <c r="L5" s="187">
        <v>41</v>
      </c>
      <c r="M5" s="188"/>
      <c r="N5" s="189"/>
      <c r="O5" s="202">
        <v>905.7</v>
      </c>
      <c r="P5" s="203"/>
      <c r="Q5" s="204"/>
      <c r="R5" s="202">
        <v>248.42</v>
      </c>
      <c r="S5" s="203"/>
      <c r="T5" s="203"/>
      <c r="U5" s="204"/>
      <c r="V5" s="190">
        <v>1154.1199999999999</v>
      </c>
      <c r="W5" s="191"/>
      <c r="X5" s="192"/>
      <c r="Y5" s="187">
        <v>33</v>
      </c>
      <c r="Z5" s="188"/>
      <c r="AA5" s="189"/>
      <c r="AB5" s="190">
        <v>18876.87</v>
      </c>
      <c r="AC5" s="191"/>
      <c r="AD5" s="192"/>
      <c r="AE5" s="190">
        <v>6231.96</v>
      </c>
      <c r="AF5" s="191"/>
      <c r="AG5" s="191">
        <v>25108.83</v>
      </c>
      <c r="AH5" s="192"/>
    </row>
    <row r="6" spans="1:34" ht="16.8">
      <c r="A6" s="196" t="s">
        <v>235</v>
      </c>
      <c r="B6" s="197"/>
      <c r="C6" s="197"/>
      <c r="D6" s="198"/>
      <c r="E6" s="199" t="s">
        <v>241</v>
      </c>
      <c r="F6" s="200"/>
      <c r="G6" s="200"/>
      <c r="H6" s="200"/>
      <c r="I6" s="200"/>
      <c r="J6" s="201"/>
      <c r="K6" s="8">
        <v>31</v>
      </c>
      <c r="L6" s="187">
        <v>31</v>
      </c>
      <c r="M6" s="188"/>
      <c r="N6" s="189"/>
      <c r="O6" s="202">
        <v>791.22</v>
      </c>
      <c r="P6" s="203"/>
      <c r="Q6" s="204"/>
      <c r="R6" s="202">
        <v>134.19</v>
      </c>
      <c r="S6" s="203"/>
      <c r="T6" s="203"/>
      <c r="U6" s="204"/>
      <c r="V6" s="202">
        <v>925.41</v>
      </c>
      <c r="W6" s="203"/>
      <c r="X6" s="204"/>
      <c r="Y6" s="187">
        <v>24</v>
      </c>
      <c r="Z6" s="188"/>
      <c r="AA6" s="189"/>
      <c r="AB6" s="190">
        <v>15153.65</v>
      </c>
      <c r="AC6" s="191"/>
      <c r="AD6" s="192"/>
      <c r="AE6" s="190">
        <v>4012.52</v>
      </c>
      <c r="AF6" s="191"/>
      <c r="AG6" s="191">
        <v>19166.169999999998</v>
      </c>
      <c r="AH6" s="192"/>
    </row>
    <row r="7" spans="1:34" ht="16.8">
      <c r="A7" s="196" t="s">
        <v>236</v>
      </c>
      <c r="B7" s="197"/>
      <c r="C7" s="197"/>
      <c r="D7" s="198"/>
      <c r="E7" s="199" t="s">
        <v>242</v>
      </c>
      <c r="F7" s="200"/>
      <c r="G7" s="200"/>
      <c r="H7" s="200"/>
      <c r="I7" s="200"/>
      <c r="J7" s="201"/>
      <c r="K7" s="8">
        <v>3</v>
      </c>
      <c r="L7" s="187">
        <v>3</v>
      </c>
      <c r="M7" s="188"/>
      <c r="N7" s="189"/>
      <c r="O7" s="190">
        <v>1037.2</v>
      </c>
      <c r="P7" s="191"/>
      <c r="Q7" s="192"/>
      <c r="R7" s="202">
        <v>373.69</v>
      </c>
      <c r="S7" s="203"/>
      <c r="T7" s="203"/>
      <c r="U7" s="204"/>
      <c r="V7" s="190">
        <v>1410.89</v>
      </c>
      <c r="W7" s="191"/>
      <c r="X7" s="192"/>
      <c r="Y7" s="187">
        <v>3</v>
      </c>
      <c r="Z7" s="188"/>
      <c r="AA7" s="189"/>
      <c r="AB7" s="190">
        <v>18412.27</v>
      </c>
      <c r="AC7" s="191"/>
      <c r="AD7" s="192"/>
      <c r="AE7" s="190">
        <v>2942.75</v>
      </c>
      <c r="AF7" s="191"/>
      <c r="AG7" s="191">
        <v>21355.01</v>
      </c>
      <c r="AH7" s="192"/>
    </row>
    <row r="8" spans="1:34" ht="16.8">
      <c r="A8" s="196" t="s">
        <v>237</v>
      </c>
      <c r="B8" s="197"/>
      <c r="C8" s="197"/>
      <c r="D8" s="198"/>
      <c r="E8" s="199" t="s">
        <v>243</v>
      </c>
      <c r="F8" s="200"/>
      <c r="G8" s="200"/>
      <c r="H8" s="200"/>
      <c r="I8" s="200"/>
      <c r="J8" s="201"/>
      <c r="K8" s="8">
        <v>270</v>
      </c>
      <c r="L8" s="187">
        <v>261</v>
      </c>
      <c r="M8" s="188"/>
      <c r="N8" s="189"/>
      <c r="O8" s="202">
        <v>872.3</v>
      </c>
      <c r="P8" s="203"/>
      <c r="Q8" s="204"/>
      <c r="R8" s="202">
        <v>159.96</v>
      </c>
      <c r="S8" s="203"/>
      <c r="T8" s="203"/>
      <c r="U8" s="204"/>
      <c r="V8" s="190">
        <v>1032.27</v>
      </c>
      <c r="W8" s="191"/>
      <c r="X8" s="192"/>
      <c r="Y8" s="187">
        <v>248</v>
      </c>
      <c r="Z8" s="188"/>
      <c r="AA8" s="189"/>
      <c r="AB8" s="190">
        <v>16848.87</v>
      </c>
      <c r="AC8" s="191"/>
      <c r="AD8" s="192"/>
      <c r="AE8" s="190">
        <v>4826.3900000000003</v>
      </c>
      <c r="AF8" s="191"/>
      <c r="AG8" s="191">
        <v>21675.27</v>
      </c>
      <c r="AH8" s="192"/>
    </row>
    <row r="9" spans="1:34" ht="16.8">
      <c r="A9" s="196" t="s">
        <v>238</v>
      </c>
      <c r="B9" s="197"/>
      <c r="C9" s="197"/>
      <c r="D9" s="198"/>
      <c r="E9" s="199" t="s">
        <v>244</v>
      </c>
      <c r="F9" s="200"/>
      <c r="G9" s="200"/>
      <c r="H9" s="200"/>
      <c r="I9" s="200"/>
      <c r="J9" s="201"/>
      <c r="K9" s="8">
        <v>222</v>
      </c>
      <c r="L9" s="187">
        <v>215</v>
      </c>
      <c r="M9" s="188"/>
      <c r="N9" s="189"/>
      <c r="O9" s="202">
        <v>832.11</v>
      </c>
      <c r="P9" s="203"/>
      <c r="Q9" s="204"/>
      <c r="R9" s="202">
        <v>137.25</v>
      </c>
      <c r="S9" s="203"/>
      <c r="T9" s="203"/>
      <c r="U9" s="204"/>
      <c r="V9" s="202">
        <v>969.37</v>
      </c>
      <c r="W9" s="203"/>
      <c r="X9" s="204"/>
      <c r="Y9" s="187">
        <v>204</v>
      </c>
      <c r="Z9" s="188"/>
      <c r="AA9" s="189"/>
      <c r="AB9" s="190">
        <v>14724.26</v>
      </c>
      <c r="AC9" s="191"/>
      <c r="AD9" s="192"/>
      <c r="AE9" s="190">
        <v>3880.11</v>
      </c>
      <c r="AF9" s="191"/>
      <c r="AG9" s="191">
        <v>18604.37</v>
      </c>
      <c r="AH9" s="192"/>
    </row>
    <row r="10" spans="1:34" ht="16.8">
      <c r="A10" s="196" t="s">
        <v>239</v>
      </c>
      <c r="B10" s="197"/>
      <c r="C10" s="197"/>
      <c r="D10" s="198"/>
      <c r="E10" s="199" t="s">
        <v>245</v>
      </c>
      <c r="F10" s="200"/>
      <c r="G10" s="200"/>
      <c r="H10" s="200"/>
      <c r="I10" s="200"/>
      <c r="J10" s="201"/>
      <c r="K10" s="8">
        <v>11</v>
      </c>
      <c r="L10" s="187">
        <v>11</v>
      </c>
      <c r="M10" s="188"/>
      <c r="N10" s="189"/>
      <c r="O10" s="202">
        <v>973.38</v>
      </c>
      <c r="P10" s="203"/>
      <c r="Q10" s="204"/>
      <c r="R10" s="202">
        <v>204.68</v>
      </c>
      <c r="S10" s="203"/>
      <c r="T10" s="203"/>
      <c r="U10" s="204"/>
      <c r="V10" s="190">
        <v>1178.05</v>
      </c>
      <c r="W10" s="191"/>
      <c r="X10" s="192"/>
      <c r="Y10" s="187">
        <v>11</v>
      </c>
      <c r="Z10" s="188"/>
      <c r="AA10" s="189"/>
      <c r="AB10" s="190">
        <v>20976.39</v>
      </c>
      <c r="AC10" s="191"/>
      <c r="AD10" s="192"/>
      <c r="AE10" s="190">
        <v>7084.75</v>
      </c>
      <c r="AF10" s="191"/>
      <c r="AG10" s="191">
        <v>28061.14</v>
      </c>
      <c r="AH10" s="192"/>
    </row>
    <row r="11" spans="1:34" ht="16.8">
      <c r="A11" s="196" t="s">
        <v>260</v>
      </c>
      <c r="B11" s="197"/>
      <c r="C11" s="197"/>
      <c r="D11" s="198"/>
      <c r="E11" s="199" t="s">
        <v>261</v>
      </c>
      <c r="F11" s="200"/>
      <c r="G11" s="200"/>
      <c r="H11" s="200"/>
      <c r="I11" s="200"/>
      <c r="J11" s="201"/>
      <c r="K11" s="8">
        <v>39</v>
      </c>
      <c r="L11" s="187">
        <v>37</v>
      </c>
      <c r="M11" s="188"/>
      <c r="N11" s="189"/>
      <c r="O11" s="202">
        <v>852.86</v>
      </c>
      <c r="P11" s="203"/>
      <c r="Q11" s="204"/>
      <c r="R11" s="202">
        <v>165.07</v>
      </c>
      <c r="S11" s="203"/>
      <c r="T11" s="203"/>
      <c r="U11" s="204"/>
      <c r="V11" s="190">
        <v>1017.92</v>
      </c>
      <c r="W11" s="191"/>
      <c r="X11" s="192"/>
      <c r="Y11" s="187">
        <v>37</v>
      </c>
      <c r="Z11" s="188"/>
      <c r="AA11" s="189"/>
      <c r="AB11" s="190">
        <v>14837.05</v>
      </c>
      <c r="AC11" s="191"/>
      <c r="AD11" s="192"/>
      <c r="AE11" s="190">
        <v>3412.43</v>
      </c>
      <c r="AF11" s="191"/>
      <c r="AG11" s="191">
        <v>18249.48</v>
      </c>
      <c r="AH11" s="192"/>
    </row>
    <row r="12" spans="1:34" ht="16.8">
      <c r="A12" s="196" t="s">
        <v>262</v>
      </c>
      <c r="B12" s="197"/>
      <c r="C12" s="197"/>
      <c r="D12" s="198"/>
      <c r="E12" s="199" t="s">
        <v>263</v>
      </c>
      <c r="F12" s="200"/>
      <c r="G12" s="200"/>
      <c r="H12" s="200"/>
      <c r="I12" s="200"/>
      <c r="J12" s="201"/>
      <c r="K12" s="8">
        <v>62</v>
      </c>
      <c r="L12" s="187">
        <v>62</v>
      </c>
      <c r="M12" s="188"/>
      <c r="N12" s="189"/>
      <c r="O12" s="202">
        <v>877.71</v>
      </c>
      <c r="P12" s="203"/>
      <c r="Q12" s="204"/>
      <c r="R12" s="202">
        <v>156.12</v>
      </c>
      <c r="S12" s="203"/>
      <c r="T12" s="203"/>
      <c r="U12" s="204"/>
      <c r="V12" s="190">
        <v>1033.83</v>
      </c>
      <c r="W12" s="191"/>
      <c r="X12" s="192"/>
      <c r="Y12" s="187">
        <v>60</v>
      </c>
      <c r="Z12" s="188"/>
      <c r="AA12" s="189"/>
      <c r="AB12" s="190">
        <v>14843.59</v>
      </c>
      <c r="AC12" s="191"/>
      <c r="AD12" s="192"/>
      <c r="AE12" s="190">
        <v>3908.24</v>
      </c>
      <c r="AF12" s="191"/>
      <c r="AG12" s="191">
        <v>18751.830000000002</v>
      </c>
      <c r="AH12" s="192"/>
    </row>
    <row r="13" spans="1:34" ht="16.8">
      <c r="A13" s="196" t="s">
        <v>264</v>
      </c>
      <c r="B13" s="197"/>
      <c r="C13" s="197"/>
      <c r="D13" s="198"/>
      <c r="E13" s="199" t="s">
        <v>265</v>
      </c>
      <c r="F13" s="200"/>
      <c r="G13" s="200"/>
      <c r="H13" s="200"/>
      <c r="I13" s="200"/>
      <c r="J13" s="201"/>
      <c r="K13" s="8">
        <v>24</v>
      </c>
      <c r="L13" s="187">
        <v>24</v>
      </c>
      <c r="M13" s="188"/>
      <c r="N13" s="189"/>
      <c r="O13" s="202">
        <v>904.51</v>
      </c>
      <c r="P13" s="203"/>
      <c r="Q13" s="204"/>
      <c r="R13" s="202">
        <v>160.63999999999999</v>
      </c>
      <c r="S13" s="203"/>
      <c r="T13" s="203"/>
      <c r="U13" s="204"/>
      <c r="V13" s="190">
        <v>1065.1500000000001</v>
      </c>
      <c r="W13" s="191"/>
      <c r="X13" s="192"/>
      <c r="Y13" s="187">
        <v>24</v>
      </c>
      <c r="Z13" s="188"/>
      <c r="AA13" s="189"/>
      <c r="AB13" s="190">
        <v>17419.580000000002</v>
      </c>
      <c r="AC13" s="191"/>
      <c r="AD13" s="192"/>
      <c r="AE13" s="190">
        <v>7218.05</v>
      </c>
      <c r="AF13" s="191"/>
      <c r="AG13" s="191">
        <v>24637.63</v>
      </c>
      <c r="AH13" s="192"/>
    </row>
    <row r="14" spans="1:34" ht="16.8">
      <c r="A14" s="196" t="s">
        <v>266</v>
      </c>
      <c r="B14" s="197"/>
      <c r="C14" s="197"/>
      <c r="D14" s="198"/>
      <c r="E14" s="199" t="s">
        <v>267</v>
      </c>
      <c r="F14" s="200"/>
      <c r="G14" s="200"/>
      <c r="H14" s="200"/>
      <c r="I14" s="200"/>
      <c r="J14" s="201"/>
      <c r="K14" s="8">
        <v>72</v>
      </c>
      <c r="L14" s="187">
        <v>69</v>
      </c>
      <c r="M14" s="188"/>
      <c r="N14" s="189"/>
      <c r="O14" s="202">
        <v>882.81</v>
      </c>
      <c r="P14" s="203"/>
      <c r="Q14" s="204"/>
      <c r="R14" s="202">
        <v>130.72</v>
      </c>
      <c r="S14" s="203"/>
      <c r="T14" s="203"/>
      <c r="U14" s="204"/>
      <c r="V14" s="190">
        <v>1013.53</v>
      </c>
      <c r="W14" s="191"/>
      <c r="X14" s="192"/>
      <c r="Y14" s="187">
        <v>69</v>
      </c>
      <c r="Z14" s="188"/>
      <c r="AA14" s="189"/>
      <c r="AB14" s="190">
        <v>15063.89</v>
      </c>
      <c r="AC14" s="191"/>
      <c r="AD14" s="192"/>
      <c r="AE14" s="190">
        <v>3265.02</v>
      </c>
      <c r="AF14" s="191"/>
      <c r="AG14" s="191">
        <v>18328.91</v>
      </c>
      <c r="AH14" s="192"/>
    </row>
    <row r="15" spans="1:34" ht="16.8">
      <c r="A15" s="196" t="s">
        <v>268</v>
      </c>
      <c r="B15" s="197"/>
      <c r="C15" s="197"/>
      <c r="D15" s="198"/>
      <c r="E15" s="199" t="s">
        <v>269</v>
      </c>
      <c r="F15" s="200"/>
      <c r="G15" s="200"/>
      <c r="H15" s="200"/>
      <c r="I15" s="200"/>
      <c r="J15" s="201"/>
      <c r="K15" s="8">
        <v>7</v>
      </c>
      <c r="L15" s="187">
        <v>7</v>
      </c>
      <c r="M15" s="188"/>
      <c r="N15" s="189"/>
      <c r="O15" s="202">
        <v>941.55</v>
      </c>
      <c r="P15" s="203"/>
      <c r="Q15" s="204"/>
      <c r="R15" s="202">
        <v>224.85</v>
      </c>
      <c r="S15" s="203"/>
      <c r="T15" s="203"/>
      <c r="U15" s="204"/>
      <c r="V15" s="190">
        <v>1166.4000000000001</v>
      </c>
      <c r="W15" s="191"/>
      <c r="X15" s="192"/>
      <c r="Y15" s="187">
        <v>7</v>
      </c>
      <c r="Z15" s="188"/>
      <c r="AA15" s="189"/>
      <c r="AB15" s="190">
        <v>20466.740000000002</v>
      </c>
      <c r="AC15" s="191"/>
      <c r="AD15" s="192"/>
      <c r="AE15" s="190">
        <v>6347.89</v>
      </c>
      <c r="AF15" s="191"/>
      <c r="AG15" s="191">
        <v>26814.63</v>
      </c>
      <c r="AH15" s="192"/>
    </row>
    <row r="16" spans="1:34" ht="16.8">
      <c r="A16" s="196" t="s">
        <v>270</v>
      </c>
      <c r="B16" s="197"/>
      <c r="C16" s="197"/>
      <c r="D16" s="198"/>
      <c r="E16" s="199" t="s">
        <v>271</v>
      </c>
      <c r="F16" s="200"/>
      <c r="G16" s="200"/>
      <c r="H16" s="200"/>
      <c r="I16" s="200"/>
      <c r="J16" s="201"/>
      <c r="K16" s="8">
        <v>30</v>
      </c>
      <c r="L16" s="187">
        <v>30</v>
      </c>
      <c r="M16" s="188"/>
      <c r="N16" s="189"/>
      <c r="O16" s="202">
        <v>881.9</v>
      </c>
      <c r="P16" s="203"/>
      <c r="Q16" s="204"/>
      <c r="R16" s="202">
        <v>121.24</v>
      </c>
      <c r="S16" s="203"/>
      <c r="T16" s="203"/>
      <c r="U16" s="204"/>
      <c r="V16" s="190">
        <v>1003.14</v>
      </c>
      <c r="W16" s="191"/>
      <c r="X16" s="192"/>
      <c r="Y16" s="187">
        <v>27</v>
      </c>
      <c r="Z16" s="188"/>
      <c r="AA16" s="189"/>
      <c r="AB16" s="190">
        <v>15414.9</v>
      </c>
      <c r="AC16" s="191"/>
      <c r="AD16" s="192"/>
      <c r="AE16" s="190">
        <v>2756.56</v>
      </c>
      <c r="AF16" s="191"/>
      <c r="AG16" s="191">
        <v>18171.46</v>
      </c>
      <c r="AH16" s="192"/>
    </row>
    <row r="17" spans="1:34" ht="16.8">
      <c r="A17" s="196" t="s">
        <v>272</v>
      </c>
      <c r="B17" s="197"/>
      <c r="C17" s="197"/>
      <c r="D17" s="198"/>
      <c r="E17" s="199" t="s">
        <v>273</v>
      </c>
      <c r="F17" s="200"/>
      <c r="G17" s="200"/>
      <c r="H17" s="200"/>
      <c r="I17" s="200"/>
      <c r="J17" s="201"/>
      <c r="K17" s="8">
        <v>29</v>
      </c>
      <c r="L17" s="187">
        <v>29</v>
      </c>
      <c r="M17" s="188"/>
      <c r="N17" s="189"/>
      <c r="O17" s="202">
        <v>986.39</v>
      </c>
      <c r="P17" s="203"/>
      <c r="Q17" s="204"/>
      <c r="R17" s="202">
        <v>170.2</v>
      </c>
      <c r="S17" s="203"/>
      <c r="T17" s="203"/>
      <c r="U17" s="204"/>
      <c r="V17" s="190">
        <v>1156.5899999999999</v>
      </c>
      <c r="W17" s="191"/>
      <c r="X17" s="192"/>
      <c r="Y17" s="187">
        <v>28</v>
      </c>
      <c r="Z17" s="188"/>
      <c r="AA17" s="189"/>
      <c r="AB17" s="190">
        <v>15432.83</v>
      </c>
      <c r="AC17" s="191"/>
      <c r="AD17" s="192"/>
      <c r="AE17" s="190">
        <v>2232.5100000000002</v>
      </c>
      <c r="AF17" s="191"/>
      <c r="AG17" s="191">
        <v>17665.34</v>
      </c>
      <c r="AH17" s="192"/>
    </row>
    <row r="18" spans="1:34" ht="16.8">
      <c r="A18" s="196" t="s">
        <v>274</v>
      </c>
      <c r="B18" s="197"/>
      <c r="C18" s="197"/>
      <c r="D18" s="198"/>
      <c r="E18" s="199" t="s">
        <v>275</v>
      </c>
      <c r="F18" s="200"/>
      <c r="G18" s="200"/>
      <c r="H18" s="200"/>
      <c r="I18" s="200"/>
      <c r="J18" s="201"/>
      <c r="K18" s="8">
        <v>26</v>
      </c>
      <c r="L18" s="187">
        <v>26</v>
      </c>
      <c r="M18" s="188"/>
      <c r="N18" s="189"/>
      <c r="O18" s="190">
        <v>1025.67</v>
      </c>
      <c r="P18" s="191"/>
      <c r="Q18" s="192"/>
      <c r="R18" s="202">
        <v>161.99</v>
      </c>
      <c r="S18" s="203"/>
      <c r="T18" s="203"/>
      <c r="U18" s="204"/>
      <c r="V18" s="190">
        <v>1187.6500000000001</v>
      </c>
      <c r="W18" s="191"/>
      <c r="X18" s="192"/>
      <c r="Y18" s="187">
        <v>26</v>
      </c>
      <c r="Z18" s="188"/>
      <c r="AA18" s="189"/>
      <c r="AB18" s="190">
        <v>14727.46</v>
      </c>
      <c r="AC18" s="191"/>
      <c r="AD18" s="192"/>
      <c r="AE18" s="190">
        <v>2555.4299999999998</v>
      </c>
      <c r="AF18" s="191"/>
      <c r="AG18" s="191">
        <v>17282.88</v>
      </c>
      <c r="AH18" s="192"/>
    </row>
    <row r="19" spans="1:34" ht="16.8">
      <c r="A19" s="196" t="s">
        <v>276</v>
      </c>
      <c r="B19" s="197"/>
      <c r="C19" s="197"/>
      <c r="D19" s="198"/>
      <c r="E19" s="199" t="s">
        <v>277</v>
      </c>
      <c r="F19" s="200"/>
      <c r="G19" s="200"/>
      <c r="H19" s="200"/>
      <c r="I19" s="200"/>
      <c r="J19" s="201"/>
      <c r="K19" s="8">
        <v>13</v>
      </c>
      <c r="L19" s="187">
        <v>12</v>
      </c>
      <c r="M19" s="188"/>
      <c r="N19" s="189"/>
      <c r="O19" s="190">
        <v>1147.6300000000001</v>
      </c>
      <c r="P19" s="191"/>
      <c r="Q19" s="192"/>
      <c r="R19" s="202">
        <v>162.49</v>
      </c>
      <c r="S19" s="203"/>
      <c r="T19" s="203"/>
      <c r="U19" s="204"/>
      <c r="V19" s="190">
        <v>1310.1199999999999</v>
      </c>
      <c r="W19" s="191"/>
      <c r="X19" s="192"/>
      <c r="Y19" s="187">
        <v>13</v>
      </c>
      <c r="Z19" s="188"/>
      <c r="AA19" s="189"/>
      <c r="AB19" s="190">
        <v>17240.400000000001</v>
      </c>
      <c r="AC19" s="191"/>
      <c r="AD19" s="192"/>
      <c r="AE19" s="190">
        <v>2430.83</v>
      </c>
      <c r="AF19" s="191"/>
      <c r="AG19" s="191">
        <v>19671.22</v>
      </c>
      <c r="AH19" s="192"/>
    </row>
    <row r="20" spans="1:34" ht="16.8">
      <c r="A20" s="196" t="s">
        <v>278</v>
      </c>
      <c r="B20" s="197"/>
      <c r="C20" s="197"/>
      <c r="D20" s="198"/>
      <c r="E20" s="199" t="s">
        <v>279</v>
      </c>
      <c r="F20" s="200"/>
      <c r="G20" s="200"/>
      <c r="H20" s="200"/>
      <c r="I20" s="200"/>
      <c r="J20" s="201"/>
      <c r="K20" s="8">
        <v>18</v>
      </c>
      <c r="L20" s="187">
        <v>18</v>
      </c>
      <c r="M20" s="188"/>
      <c r="N20" s="189"/>
      <c r="O20" s="190">
        <v>1331.1</v>
      </c>
      <c r="P20" s="191"/>
      <c r="Q20" s="192"/>
      <c r="R20" s="202">
        <v>232.26</v>
      </c>
      <c r="S20" s="203"/>
      <c r="T20" s="203"/>
      <c r="U20" s="204"/>
      <c r="V20" s="190">
        <v>1563.36</v>
      </c>
      <c r="W20" s="191"/>
      <c r="X20" s="192"/>
      <c r="Y20" s="187">
        <v>16</v>
      </c>
      <c r="Z20" s="188"/>
      <c r="AA20" s="189"/>
      <c r="AB20" s="190">
        <v>14463.73</v>
      </c>
      <c r="AC20" s="191"/>
      <c r="AD20" s="192"/>
      <c r="AE20" s="190">
        <v>1314.56</v>
      </c>
      <c r="AF20" s="191"/>
      <c r="AG20" s="191">
        <v>15778.28</v>
      </c>
      <c r="AH20" s="192"/>
    </row>
    <row r="21" spans="1:34" ht="16.8">
      <c r="A21" s="196" t="s">
        <v>280</v>
      </c>
      <c r="B21" s="197"/>
      <c r="C21" s="197"/>
      <c r="D21" s="198"/>
      <c r="E21" s="199" t="s">
        <v>281</v>
      </c>
      <c r="F21" s="200"/>
      <c r="G21" s="200"/>
      <c r="H21" s="200"/>
      <c r="I21" s="200"/>
      <c r="J21" s="201"/>
      <c r="K21" s="8">
        <v>4</v>
      </c>
      <c r="L21" s="187">
        <v>4</v>
      </c>
      <c r="M21" s="188"/>
      <c r="N21" s="189"/>
      <c r="O21" s="190">
        <v>1538.13</v>
      </c>
      <c r="P21" s="191"/>
      <c r="Q21" s="192"/>
      <c r="R21" s="202">
        <v>360.06</v>
      </c>
      <c r="S21" s="203"/>
      <c r="T21" s="203"/>
      <c r="U21" s="204"/>
      <c r="V21" s="190">
        <v>1898.19</v>
      </c>
      <c r="W21" s="191"/>
      <c r="X21" s="192"/>
      <c r="Y21" s="187">
        <v>4</v>
      </c>
      <c r="Z21" s="188"/>
      <c r="AA21" s="189"/>
      <c r="AB21" s="190">
        <v>17262.66</v>
      </c>
      <c r="AC21" s="191"/>
      <c r="AD21" s="192"/>
      <c r="AE21" s="190">
        <v>3360.41</v>
      </c>
      <c r="AF21" s="191"/>
      <c r="AG21" s="191">
        <v>20623.07</v>
      </c>
      <c r="AH21" s="192"/>
    </row>
    <row r="22" spans="1:34" ht="16.8">
      <c r="A22" s="171"/>
      <c r="B22" s="172"/>
      <c r="C22" s="172"/>
      <c r="D22" s="173"/>
      <c r="E22" s="10"/>
      <c r="F22" s="11"/>
      <c r="G22" s="175" t="s">
        <v>282</v>
      </c>
      <c r="H22" s="175"/>
      <c r="I22" s="175"/>
      <c r="J22" s="176"/>
      <c r="K22" s="16">
        <v>902</v>
      </c>
      <c r="L22" s="213">
        <v>880</v>
      </c>
      <c r="M22" s="214"/>
      <c r="N22" s="215"/>
      <c r="O22" s="216">
        <v>466.72</v>
      </c>
      <c r="P22" s="217"/>
      <c r="Q22" s="218"/>
      <c r="R22" s="216">
        <v>250.47</v>
      </c>
      <c r="S22" s="217"/>
      <c r="T22" s="217"/>
      <c r="U22" s="218"/>
      <c r="V22" s="216">
        <v>717.19</v>
      </c>
      <c r="W22" s="217"/>
      <c r="X22" s="218"/>
      <c r="Y22" s="213">
        <v>834</v>
      </c>
      <c r="Z22" s="214"/>
      <c r="AA22" s="215"/>
      <c r="AB22" s="219">
        <v>30265.94</v>
      </c>
      <c r="AC22" s="220"/>
      <c r="AD22" s="221"/>
      <c r="AE22" s="219">
        <v>23009.7</v>
      </c>
      <c r="AF22" s="220"/>
      <c r="AG22" s="220">
        <v>53275.63</v>
      </c>
      <c r="AH22" s="221"/>
    </row>
  </sheetData>
  <mergeCells count="218"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รายเขต</vt:lpstr>
      <vt:lpstr>ค่ากลางกลุ่ม UnitCost, HGR</vt:lpstr>
      <vt:lpstr>Q2Y69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2026-05-05T07:34:23Z</dcterms:modified>
</cp:coreProperties>
</file>