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9\Unit Cost 69\"/>
    </mc:Choice>
  </mc:AlternateContent>
  <xr:revisionPtr revIDLastSave="0" documentId="13_ncr:1_{6931FDA6-6053-484C-BCBD-13C19522076D}" xr6:coauthVersionLast="47" xr6:coauthVersionMax="47" xr10:uidLastSave="{00000000-0000-0000-0000-000000000000}"/>
  <bookViews>
    <workbookView xWindow="-108" yWindow="-108" windowWidth="23256" windowHeight="13896" tabRatio="815" activeTab="2" xr2:uid="{00000000-000D-0000-FFFF-FFFF00000000}"/>
  </bookViews>
  <sheets>
    <sheet name="รายเขต" sheetId="122" r:id="rId1"/>
    <sheet name="ค่ากลางกลุ่ม UnitCost, HGR" sheetId="63" r:id="rId2"/>
    <sheet name="ม.ค.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19" l="1"/>
  <c r="E15" i="119"/>
  <c r="E8" i="122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G14" i="122" l="1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E13" i="119"/>
  <c r="E9" i="119"/>
  <c r="E10" i="119"/>
  <c r="I10" i="119" s="1"/>
  <c r="E11" i="119"/>
  <c r="E14" i="119"/>
  <c r="E8" i="119"/>
  <c r="E12" i="119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H13" i="119" l="1"/>
  <c r="I9" i="119"/>
  <c r="I11" i="119"/>
  <c r="I14" i="119"/>
  <c r="I8" i="119"/>
  <c r="F13" i="119"/>
  <c r="F9" i="119"/>
  <c r="F10" i="119"/>
  <c r="F11" i="119"/>
  <c r="F14" i="119"/>
  <c r="F8" i="119"/>
  <c r="I13" i="119" l="1"/>
  <c r="H14" i="119"/>
  <c r="H8" i="119"/>
  <c r="H11" i="119"/>
  <c r="H9" i="119"/>
  <c r="H10" i="119"/>
  <c r="J15" i="119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F12" i="119"/>
  <c r="I12" i="119"/>
  <c r="H12" i="119"/>
  <c r="F15" i="119" l="1"/>
  <c r="G15" i="119"/>
  <c r="H15" i="119" s="1"/>
  <c r="I15" i="119" l="1"/>
</calcChain>
</file>

<file path=xl/sharedStrings.xml><?xml version="1.0" encoding="utf-8"?>
<sst xmlns="http://schemas.openxmlformats.org/spreadsheetml/2006/main" count="798" uniqueCount="325">
  <si>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</si>
  <si>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</si>
  <si>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</si>
  <si>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</si>
  <si>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</si>
  <si>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</si>
  <si>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</si>
  <si>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</si>
  <si>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</si>
  <si>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</si>
  <si>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</si>
  <si>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</si>
  <si>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</si>
  <si>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</si>
  <si>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</si>
  <si>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</si>
  <si>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</si>
  <si>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</si>
  <si>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</si>
  <si>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</si>
  <si>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</si>
  <si>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</si>
  <si>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</si>
  <si>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</si>
  <si>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</si>
  <si>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</si>
  <si>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</si>
  <si>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</si>
  <si>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</si>
  <si>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</si>
  <si>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</si>
  <si>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</si>
  <si>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</si>
  <si>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</si>
  <si>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</si>
  <si>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</si>
  <si>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</si>
  <si>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</si>
  <si>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</si>
  <si>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</si>
  <si>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</si>
  <si>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</si>
  <si>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</si>
  <si>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</si>
  <si>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</si>
  <si>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</si>
  <si>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</si>
  <si>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</si>
  <si>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</si>
  <si>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</si>
  <si>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</si>
  <si>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</si>
  <si>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</si>
  <si>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</si>
  <si>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</si>
  <si>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</si>
  <si>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</si>
  <si>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</si>
  <si>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</si>
  <si>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</si>
  <si>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</si>
  <si>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</si>
  <si>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</si>
  <si>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</si>
  <si>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</si>
  <si>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</si>
  <si>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</si>
  <si>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</si>
  <si>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</si>
  <si>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</si>
  <si>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</si>
  <si>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</si>
  <si>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</si>
  <si>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</si>
  <si>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</si>
  <si>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</si>
  <si>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</si>
  <si>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</si>
  <si>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</si>
  <si>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</si>
  <si>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</si>
  <si>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</si>
  <si>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</si>
  <si>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</si>
  <si>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</si>
  <si>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</si>
  <si>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</si>
  <si>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</si>
  <si>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</si>
  <si>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</si>
  <si>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</si>
  <si>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</si>
  <si>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</si>
  <si>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</si>
  <si>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</si>
  <si>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</si>
  <si>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</si>
  <si>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</si>
  <si>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</si>
  <si>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</si>
  <si>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</si>
  <si>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</si>
  <si>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</si>
  <si>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</si>
  <si>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</si>
  <si>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</si>
  <si>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</si>
  <si>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</si>
  <si>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</si>
  <si>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</si>
  <si>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</si>
  <si>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</si>
  <si>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</si>
  <si>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</si>
  <si>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</si>
  <si>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</si>
  <si>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</si>
  <si>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</si>
  <si>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</si>
  <si>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</si>
  <si>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</si>
  <si>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</si>
  <si>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</si>
  <si>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</si>
  <si>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</si>
  <si>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</si>
  <si>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</si>
  <si>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</si>
  <si>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</si>
  <si>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</si>
  <si>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</si>
  <si>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</si>
  <si>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</si>
  <si>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</si>
  <si>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</si>
  <si>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</si>
  <si>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</si>
  <si>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</si>
  <si>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</si>
  <si>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</si>
  <si>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</si>
  <si>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</si>
  <si>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</si>
  <si>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</si>
  <si>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</si>
  <si>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</si>
  <si>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</si>
  <si>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</si>
  <si>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</si>
  <si>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</si>
  <si>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</si>
  <si>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</si>
  <si>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</si>
  <si>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</si>
  <si>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</si>
  <si>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</si>
  <si>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</si>
  <si>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</si>
  <si>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</si>
  <si>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</si>
  <si>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</si>
  <si>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</si>
  <si>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</si>
  <si>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</si>
  <si>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</si>
  <si>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</si>
  <si>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</si>
  <si>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</si>
  <si>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</si>
  <si>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</si>
  <si>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</si>
  <si>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</si>
  <si>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</si>
  <si>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</si>
  <si>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</si>
  <si>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</si>
  <si>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</si>
  <si>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</si>
  <si>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</si>
  <si>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</si>
  <si>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</si>
  <si>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</si>
  <si>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</si>
  <si>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</si>
  <si>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</si>
  <si>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</si>
  <si>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</si>
  <si>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</si>
  <si>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</si>
  <si>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</si>
  <si>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</si>
  <si>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</si>
  <si>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</si>
  <si>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</si>
  <si>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</si>
  <si>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</si>
  <si>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</si>
  <si>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</si>
  <si>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</si>
  <si>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</si>
  <si>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</si>
  <si>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</si>
  <si>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</si>
  <si>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</si>
  <si>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</si>
  <si>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</si>
  <si>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</si>
  <si>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</si>
  <si>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</si>
  <si>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</si>
  <si>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</si>
  <si>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</si>
  <si>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</si>
  <si>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</si>
  <si>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</si>
  <si>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</si>
  <si>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</si>
  <si>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</si>
  <si>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</si>
  <si>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</si>
  <si>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</si>
  <si>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</si>
  <si>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</si>
  <si>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</si>
  <si>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</si>
  <si>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</si>
  <si>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</si>
  <si>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</si>
  <si>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</si>
  <si>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</si>
  <si>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</si>
  <si>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</si>
  <si>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</si>
  <si>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</si>
  <si>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</si>
  <si>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</si>
  <si>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</si>
  <si>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</si>
  <si>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</si>
  <si>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</si>
  <si>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</si>
  <si>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</si>
  <si>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</si>
  <si>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</si>
  <si>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</si>
  <si>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</si>
  <si>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</si>
  <si>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</si>
  <si>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</si>
  <si>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</si>
  <si>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</si>
  <si>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</si>
  <si>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</si>
  <si>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</si>
  <si>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</si>
  <si>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</si>
  <si>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</si>
  <si>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</si>
  <si>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</si>
  <si>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</si>
  <si>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</si>
  <si>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</si>
  <si>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</si>
  <si>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</si>
  <si>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</si>
  <si>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</si>
  <si>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</si>
  <si>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</si>
  <si>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</si>
  <si>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</si>
  <si>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</si>
  <si>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</si>
  <si>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</si>
  <si>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</si>
  <si>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</si>
  <si>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</si>
  <si>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</si>
  <si>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</si>
  <si>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</si>
  <si>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</si>
  <si>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</si>
  <si>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</si>
  <si>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</si>
  <si>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</si>
  <si>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</si>
  <si>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</si>
  <si>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</si>
  <si>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</si>
  <si>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</si>
  <si>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</si>
  <si>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</si>
  <si>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</si>
  <si>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</si>
  <si>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</si>
  <si>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</si>
  <si>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</si>
  <si>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</si>
  <si>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</si>
  <si>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</si>
  <si>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</si>
  <si>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</si>
  <si>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</si>
  <si>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</si>
  <si>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</si>
  <si>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</si>
  <si>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</si>
  <si>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</si>
  <si>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</si>
  <si>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</si>
  <si>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-</t>
  </si>
  <si>
    <t>สังคม, ท่าบ่อ</t>
  </si>
  <si>
    <t>ค่ากลางกลุ่ม Unit Cost ไตรมาสที่ 1/2569  ข้อมูลจาก กองเศรษฐกิจสุขภาพ</t>
  </si>
  <si>
    <t>หมายเหตุ ค่ากลางกลุ่ม เทียบค่ากลางจาก ไตรมาสที่ 1/2569</t>
  </si>
  <si>
    <t>บึงกาฬ, เซากา, บึงโขงหลง, บุ่งคล้า</t>
  </si>
  <si>
    <t>ผ่าน(แห่ง)</t>
  </si>
  <si>
    <t>ไม่ผ่าน(แห่ง)</t>
  </si>
  <si>
    <t>รวม(แห่ง)</t>
  </si>
  <si>
    <t>ไม่สมบูรณ์(แห่ง)</t>
  </si>
  <si>
    <t>ไตรมาส 1/ 2569  ข้อมูล ณ 26 มกราคม 2569</t>
  </si>
  <si>
    <t>เดือนมกราคม  ปี 2569</t>
  </si>
  <si>
    <t>ผลการคำนวนต้นทุนผุ้ป่วยนอกต่อครั้ง และ ต้นทุนผุ้ป่วยใน ต่อ AdjRW  เดือนมกราคม ปี2569  ข้อมูล ณ 21 กุมภาพันธ์ 69</t>
  </si>
  <si>
    <t>นครพนม บ้านแพง นาทม ศรีสงคราม</t>
  </si>
  <si>
    <t>นาแห้ว</t>
  </si>
  <si>
    <t>สกลนคร, โคกศรีสุพรรณ</t>
  </si>
  <si>
    <t>หนองบัวลำภู, โนนสัง, สุวรรณคูหา, 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</si>
</sst>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##0;###0"/>
    <numFmt numFmtId="189" formatCode="###0.00;###0.00"/>
    <numFmt numFmtId="190" formatCode="#,##0.00;#,##0.00"/>
  </numFmts>
  <fonts count="3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sz val="10.5"/>
      <color rgb="FF000000"/>
      <name val="Tahoma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28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88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8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87" fontId="5" fillId="7" borderId="1" xfId="7" applyNumberFormat="1" applyFont="1" applyFill="1" applyBorder="1" applyAlignment="1">
      <alignment horizontal="center" vertical="center"/>
    </xf>
    <xf numFmtId="0" fontId="5" fillId="7" borderId="25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7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7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5" fillId="7" borderId="1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1" fontId="5" fillId="0" borderId="1" xfId="8" applyNumberFormat="1" applyFont="1" applyBorder="1" applyAlignment="1">
      <alignment horizontal="center" vertical="center" wrapText="1"/>
    </xf>
    <xf numFmtId="1" fontId="5" fillId="7" borderId="1" xfId="8" applyNumberFormat="1" applyFont="1" applyFill="1" applyBorder="1"/>
    <xf numFmtId="0" fontId="1" fillId="44" borderId="1" xfId="0" applyFont="1" applyFill="1" applyBorder="1" applyAlignment="1">
      <alignment horizontal="center" vertical="top" wrapText="1"/>
    </xf>
    <xf numFmtId="1" fontId="5" fillId="7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0" fontId="1" fillId="0" borderId="1" xfId="0" applyFont="1" applyBorder="1" applyAlignment="1">
      <alignment horizontal="left" vertical="center"/>
    </xf>
    <xf numFmtId="187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/>
    </xf>
    <xf numFmtId="4" fontId="33" fillId="0" borderId="18" xfId="0" applyNumberFormat="1" applyFont="1" applyBorder="1" applyAlignment="1">
      <alignment horizontal="right" vertical="top" shrinkToFit="1"/>
    </xf>
    <xf numFmtId="1" fontId="33" fillId="0" borderId="18" xfId="0" applyNumberFormat="1" applyFont="1" applyBorder="1" applyAlignment="1">
      <alignment horizontal="center" vertical="top" shrinkToFit="1"/>
    </xf>
    <xf numFmtId="4" fontId="33" fillId="0" borderId="18" xfId="0" applyNumberFormat="1" applyFont="1" applyBorder="1" applyAlignment="1">
      <alignment horizontal="left" vertical="top" indent="2" shrinkToFit="1"/>
    </xf>
    <xf numFmtId="2" fontId="33" fillId="0" borderId="18" xfId="0" applyNumberFormat="1" applyFont="1" applyBorder="1" applyAlignment="1">
      <alignment horizontal="right" vertical="top" shrinkToFit="1"/>
    </xf>
    <xf numFmtId="2" fontId="33" fillId="0" borderId="18" xfId="0" applyNumberFormat="1" applyFont="1" applyBorder="1" applyAlignment="1">
      <alignment horizontal="left" vertical="top" indent="1" shrinkToFit="1"/>
    </xf>
    <xf numFmtId="0" fontId="5" fillId="9" borderId="1" xfId="0" applyFont="1" applyFill="1" applyBorder="1"/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5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4" fillId="48" borderId="1" xfId="0" applyFont="1" applyFill="1" applyBorder="1" applyAlignment="1">
      <alignment horizontal="center"/>
    </xf>
    <xf numFmtId="0" fontId="34" fillId="48" borderId="1" xfId="0" applyFont="1" applyFill="1" applyBorder="1"/>
    <xf numFmtId="0" fontId="34" fillId="48" borderId="1" xfId="0" applyFont="1" applyFill="1" applyBorder="1" applyAlignment="1">
      <alignment horizontal="center" vertical="center"/>
    </xf>
    <xf numFmtId="2" fontId="34" fillId="48" borderId="1" xfId="0" applyNumberFormat="1" applyFont="1" applyFill="1" applyBorder="1" applyAlignment="1">
      <alignment horizontal="center"/>
    </xf>
    <xf numFmtId="0" fontId="36" fillId="48" borderId="1" xfId="0" applyFont="1" applyFill="1" applyBorder="1" applyAlignment="1">
      <alignment horizontal="center"/>
    </xf>
    <xf numFmtId="2" fontId="36" fillId="4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top"/>
    </xf>
    <xf numFmtId="0" fontId="34" fillId="4" borderId="1" xfId="0" applyFont="1" applyFill="1" applyBorder="1" applyAlignment="1">
      <alignment vertical="top"/>
    </xf>
    <xf numFmtId="2" fontId="34" fillId="4" borderId="1" xfId="0" applyNumberFormat="1" applyFont="1" applyFill="1" applyBorder="1" applyAlignment="1">
      <alignment horizontal="center" vertical="top"/>
    </xf>
    <xf numFmtId="0" fontId="36" fillId="4" borderId="1" xfId="0" applyFont="1" applyFill="1" applyBorder="1" applyAlignment="1">
      <alignment horizontal="center" vertical="top"/>
    </xf>
    <xf numFmtId="2" fontId="36" fillId="4" borderId="1" xfId="0" applyNumberFormat="1" applyFont="1" applyFill="1" applyBorder="1" applyAlignment="1">
      <alignment horizontal="center" vertical="top"/>
    </xf>
    <xf numFmtId="0" fontId="34" fillId="46" borderId="1" xfId="0" applyFont="1" applyFill="1" applyBorder="1" applyAlignment="1">
      <alignment horizontal="center" vertical="center"/>
    </xf>
    <xf numFmtId="1" fontId="34" fillId="46" borderId="1" xfId="0" applyNumberFormat="1" applyFont="1" applyFill="1" applyBorder="1" applyAlignment="1">
      <alignment horizontal="center"/>
    </xf>
    <xf numFmtId="2" fontId="34" fillId="46" borderId="1" xfId="0" applyNumberFormat="1" applyFont="1" applyFill="1" applyBorder="1" applyAlignment="1">
      <alignment horizontal="center"/>
    </xf>
    <xf numFmtId="0" fontId="36" fillId="46" borderId="1" xfId="0" applyFont="1" applyFill="1" applyBorder="1" applyAlignment="1">
      <alignment horizontal="center"/>
    </xf>
    <xf numFmtId="2" fontId="36" fillId="46" borderId="1" xfId="0" applyNumberFormat="1" applyFont="1" applyFill="1" applyBorder="1" applyAlignment="1">
      <alignment horizontal="center"/>
    </xf>
    <xf numFmtId="0" fontId="34" fillId="46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4" borderId="1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4" fillId="47" borderId="4" xfId="0" applyFont="1" applyFill="1" applyBorder="1" applyAlignment="1">
      <alignment horizontal="center"/>
    </xf>
    <xf numFmtId="0" fontId="34" fillId="47" borderId="8" xfId="0" applyFont="1" applyFill="1" applyBorder="1" applyAlignment="1">
      <alignment horizontal="center"/>
    </xf>
    <xf numFmtId="0" fontId="34" fillId="47" borderId="6" xfId="0" applyFont="1" applyFill="1" applyBorder="1" applyAlignment="1">
      <alignment horizontal="center"/>
    </xf>
    <xf numFmtId="0" fontId="36" fillId="41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46" borderId="1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88" fontId="27" fillId="0" borderId="19" xfId="0" applyNumberFormat="1" applyFont="1" applyBorder="1" applyAlignment="1">
      <alignment horizontal="center" vertical="top" wrapText="1"/>
    </xf>
    <xf numFmtId="188" fontId="27" fillId="0" borderId="20" xfId="0" applyNumberFormat="1" applyFont="1" applyBorder="1" applyAlignment="1">
      <alignment horizontal="center" vertical="top" wrapText="1"/>
    </xf>
    <xf numFmtId="188" fontId="27" fillId="0" borderId="21" xfId="0" applyNumberFormat="1" applyFont="1" applyBorder="1" applyAlignment="1">
      <alignment horizontal="center" vertical="top" wrapText="1"/>
    </xf>
    <xf numFmtId="190" fontId="27" fillId="0" borderId="19" xfId="0" applyNumberFormat="1" applyFont="1" applyBorder="1" applyAlignment="1">
      <alignment horizontal="left" vertical="top" wrapText="1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188" fontId="27" fillId="0" borderId="19" xfId="0" applyNumberFormat="1" applyFont="1" applyBorder="1" applyAlignment="1">
      <alignment horizontal="left" vertical="top" wrapText="1"/>
    </xf>
    <xf numFmtId="188" fontId="27" fillId="0" borderId="20" xfId="0" applyNumberFormat="1" applyFont="1" applyBorder="1" applyAlignment="1">
      <alignment horizontal="left" vertical="top" wrapText="1"/>
    </xf>
    <xf numFmtId="188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188" fontId="30" fillId="44" borderId="19" xfId="0" applyNumberFormat="1" applyFont="1" applyFill="1" applyBorder="1" applyAlignment="1">
      <alignment horizontal="center" vertical="top" wrapText="1"/>
    </xf>
    <xf numFmtId="188" fontId="30" fillId="44" borderId="20" xfId="0" applyNumberFormat="1" applyFont="1" applyFill="1" applyBorder="1" applyAlignment="1">
      <alignment horizontal="center" vertical="top" wrapText="1"/>
    </xf>
    <xf numFmtId="188" fontId="30" fillId="44" borderId="21" xfId="0" applyNumberFormat="1" applyFont="1" applyFill="1" applyBorder="1" applyAlignment="1">
      <alignment horizontal="center" vertical="top" wrapText="1"/>
    </xf>
    <xf numFmtId="189" fontId="30" fillId="44" borderId="19" xfId="0" applyNumberFormat="1" applyFont="1" applyFill="1" applyBorder="1" applyAlignment="1">
      <alignment horizontal="left" vertical="top" wrapText="1"/>
    </xf>
    <xf numFmtId="189" fontId="30" fillId="44" borderId="20" xfId="0" applyNumberFormat="1" applyFont="1" applyFill="1" applyBorder="1" applyAlignment="1">
      <alignment horizontal="left" vertical="top" wrapText="1"/>
    </xf>
    <xf numFmtId="189" fontId="30" fillId="44" borderId="21" xfId="0" applyNumberFormat="1" applyFont="1" applyFill="1" applyBorder="1" applyAlignment="1">
      <alignment horizontal="left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H23"/>
  <sheetViews>
    <sheetView workbookViewId="0">
      <selection activeCell="O7" sqref="O7"/>
    </sheetView>
  </sheetViews>
  <sheetFormatPr defaultColWidth="8.8984375" defaultRowHeight="21" x14ac:dyDescent="0.4"/>
  <cols>
    <col min="1" max="6" width="10.8984375" style="1" customWidth="1"/>
    <col min="7" max="7" width="26.59765625" style="1" customWidth="1"/>
    <col min="8" max="8" width="19.8984375" style="1" hidden="1" customWidth="1"/>
    <col min="9" max="16384" width="8.8984375" style="1"/>
  </cols>
  <sheetData>
    <row r="2" spans="1:8" x14ac:dyDescent="0.4">
      <c r="A2" s="145" t="s">
        <v>228</v>
      </c>
      <c r="B2" s="145"/>
      <c r="C2" s="145"/>
      <c r="D2" s="145"/>
      <c r="E2" s="145"/>
      <c r="F2" s="145"/>
      <c r="G2" s="145"/>
      <c r="H2" s="145"/>
    </row>
    <row r="3" spans="1:8" x14ac:dyDescent="0.4">
      <c r="A3" s="146" t="s">
        <v>215</v>
      </c>
      <c r="B3" s="146"/>
      <c r="C3" s="146"/>
      <c r="D3" s="146"/>
      <c r="E3" s="146"/>
      <c r="F3" s="146"/>
      <c r="G3" s="146"/>
      <c r="H3" s="146"/>
    </row>
    <row r="4" spans="1:8" x14ac:dyDescent="0.4">
      <c r="A4" s="146" t="s">
        <v>301</v>
      </c>
      <c r="B4" s="146"/>
      <c r="C4" s="146"/>
      <c r="D4" s="146"/>
      <c r="E4" s="146"/>
      <c r="F4" s="146"/>
      <c r="G4" s="146"/>
      <c r="H4" s="146"/>
    </row>
    <row r="5" spans="1:8" x14ac:dyDescent="0.4">
      <c r="A5" s="147" t="s">
        <v>318</v>
      </c>
      <c r="B5" s="147"/>
      <c r="C5" s="147"/>
      <c r="D5" s="147"/>
      <c r="E5" s="147"/>
      <c r="F5" s="147"/>
      <c r="G5" s="147"/>
      <c r="H5" s="147"/>
    </row>
    <row r="6" spans="1:8" x14ac:dyDescent="0.4">
      <c r="A6" s="148" t="s">
        <v>173</v>
      </c>
      <c r="B6" s="149" t="s">
        <v>210</v>
      </c>
      <c r="C6" s="151" t="s">
        <v>211</v>
      </c>
      <c r="D6" s="152"/>
      <c r="E6" s="152"/>
      <c r="F6" s="152"/>
      <c r="G6" s="153"/>
      <c r="H6" s="85"/>
    </row>
    <row r="7" spans="1:8" x14ac:dyDescent="0.4">
      <c r="A7" s="148"/>
      <c r="B7" s="150"/>
      <c r="C7" s="2" t="s">
        <v>314</v>
      </c>
      <c r="D7" s="43" t="s">
        <v>171</v>
      </c>
      <c r="E7" s="5" t="s">
        <v>315</v>
      </c>
      <c r="F7" s="6" t="s">
        <v>171</v>
      </c>
      <c r="G7" s="43" t="s">
        <v>316</v>
      </c>
      <c r="H7" s="43" t="s">
        <v>317</v>
      </c>
    </row>
    <row r="8" spans="1:8" x14ac:dyDescent="0.4">
      <c r="A8" s="17">
        <v>1</v>
      </c>
      <c r="B8" s="86">
        <v>103</v>
      </c>
      <c r="C8" s="17">
        <v>74</v>
      </c>
      <c r="D8" s="79">
        <f>C8/B8*100</f>
        <v>71.844660194174764</v>
      </c>
      <c r="E8" s="3">
        <f>B8-C8</f>
        <v>29</v>
      </c>
      <c r="F8" s="4">
        <f>E8*100/103</f>
        <v>28.155339805825243</v>
      </c>
      <c r="G8" s="17">
        <f>C8+E8</f>
        <v>103</v>
      </c>
      <c r="H8" s="17"/>
    </row>
    <row r="9" spans="1:8" x14ac:dyDescent="0.4">
      <c r="A9" s="17">
        <v>2</v>
      </c>
      <c r="B9" s="86">
        <v>47</v>
      </c>
      <c r="C9" s="17">
        <v>32</v>
      </c>
      <c r="D9" s="79">
        <f t="shared" ref="D9:D20" si="0">C9/B9*100</f>
        <v>68.085106382978722</v>
      </c>
      <c r="E9" s="3">
        <f t="shared" ref="E9:E19" si="1">B9-C9</f>
        <v>15</v>
      </c>
      <c r="F9" s="4">
        <f t="shared" ref="F9:F19" si="2">E9*100/103</f>
        <v>14.563106796116505</v>
      </c>
      <c r="G9" s="17">
        <f t="shared" ref="G9:G20" si="3">C9+E9</f>
        <v>47</v>
      </c>
      <c r="H9" s="17"/>
    </row>
    <row r="10" spans="1:8" x14ac:dyDescent="0.4">
      <c r="A10" s="17">
        <v>3</v>
      </c>
      <c r="B10" s="86">
        <v>54</v>
      </c>
      <c r="C10" s="17">
        <v>40</v>
      </c>
      <c r="D10" s="79">
        <f t="shared" si="0"/>
        <v>74.074074074074076</v>
      </c>
      <c r="E10" s="3">
        <f t="shared" si="1"/>
        <v>14</v>
      </c>
      <c r="F10" s="4">
        <f t="shared" si="2"/>
        <v>13.592233009708737</v>
      </c>
      <c r="G10" s="17">
        <f t="shared" si="3"/>
        <v>54</v>
      </c>
      <c r="H10" s="17"/>
    </row>
    <row r="11" spans="1:8" x14ac:dyDescent="0.4">
      <c r="A11" s="17">
        <v>4</v>
      </c>
      <c r="B11" s="86">
        <v>72</v>
      </c>
      <c r="C11" s="17">
        <v>46</v>
      </c>
      <c r="D11" s="79">
        <f t="shared" si="0"/>
        <v>63.888888888888886</v>
      </c>
      <c r="E11" s="3">
        <f t="shared" si="1"/>
        <v>26</v>
      </c>
      <c r="F11" s="4">
        <f t="shared" si="2"/>
        <v>25.242718446601941</v>
      </c>
      <c r="G11" s="17">
        <f t="shared" si="3"/>
        <v>72</v>
      </c>
      <c r="H11" s="17"/>
    </row>
    <row r="12" spans="1:8" x14ac:dyDescent="0.4">
      <c r="A12" s="17">
        <v>5</v>
      </c>
      <c r="B12" s="86">
        <v>67</v>
      </c>
      <c r="C12" s="17">
        <v>46</v>
      </c>
      <c r="D12" s="79">
        <f t="shared" si="0"/>
        <v>68.656716417910445</v>
      </c>
      <c r="E12" s="3">
        <f t="shared" si="1"/>
        <v>21</v>
      </c>
      <c r="F12" s="4">
        <f t="shared" si="2"/>
        <v>20.388349514563107</v>
      </c>
      <c r="G12" s="17">
        <f t="shared" si="3"/>
        <v>67</v>
      </c>
      <c r="H12" s="17"/>
    </row>
    <row r="13" spans="1:8" x14ac:dyDescent="0.4">
      <c r="A13" s="17">
        <v>6</v>
      </c>
      <c r="B13" s="86">
        <v>73</v>
      </c>
      <c r="C13" s="17">
        <v>37</v>
      </c>
      <c r="D13" s="79">
        <f t="shared" si="0"/>
        <v>50.684931506849317</v>
      </c>
      <c r="E13" s="3">
        <f t="shared" si="1"/>
        <v>36</v>
      </c>
      <c r="F13" s="4">
        <f t="shared" si="2"/>
        <v>34.95145631067961</v>
      </c>
      <c r="G13" s="17">
        <f t="shared" si="3"/>
        <v>73</v>
      </c>
      <c r="H13" s="17"/>
    </row>
    <row r="14" spans="1:8" x14ac:dyDescent="0.4">
      <c r="A14" s="17">
        <v>7</v>
      </c>
      <c r="B14" s="86">
        <v>77</v>
      </c>
      <c r="C14" s="17">
        <v>53</v>
      </c>
      <c r="D14" s="79">
        <f t="shared" si="0"/>
        <v>68.831168831168839</v>
      </c>
      <c r="E14" s="3">
        <f t="shared" si="1"/>
        <v>24</v>
      </c>
      <c r="F14" s="4">
        <f t="shared" si="2"/>
        <v>23.300970873786408</v>
      </c>
      <c r="G14" s="17">
        <f t="shared" si="3"/>
        <v>77</v>
      </c>
      <c r="H14" s="17"/>
    </row>
    <row r="15" spans="1:8" x14ac:dyDescent="0.4">
      <c r="A15" s="87">
        <v>8</v>
      </c>
      <c r="B15" s="88">
        <v>88</v>
      </c>
      <c r="C15" s="87">
        <v>71</v>
      </c>
      <c r="D15" s="89">
        <f t="shared" si="0"/>
        <v>80.681818181818173</v>
      </c>
      <c r="E15" s="90">
        <f t="shared" si="1"/>
        <v>17</v>
      </c>
      <c r="F15" s="91">
        <f>E15*100/103</f>
        <v>16.50485436893204</v>
      </c>
      <c r="G15" s="87">
        <f t="shared" si="3"/>
        <v>88</v>
      </c>
      <c r="H15" s="87"/>
    </row>
    <row r="16" spans="1:8" x14ac:dyDescent="0.4">
      <c r="A16" s="17">
        <v>9</v>
      </c>
      <c r="B16" s="86">
        <v>90</v>
      </c>
      <c r="C16" s="17">
        <v>67</v>
      </c>
      <c r="D16" s="79">
        <f t="shared" si="0"/>
        <v>74.444444444444443</v>
      </c>
      <c r="E16" s="3">
        <f t="shared" si="1"/>
        <v>23</v>
      </c>
      <c r="F16" s="4">
        <f t="shared" si="2"/>
        <v>22.33009708737864</v>
      </c>
      <c r="G16" s="17">
        <f t="shared" si="3"/>
        <v>90</v>
      </c>
      <c r="H16" s="17"/>
    </row>
    <row r="17" spans="1:8" x14ac:dyDescent="0.4">
      <c r="A17" s="17">
        <v>10</v>
      </c>
      <c r="B17" s="86">
        <v>71</v>
      </c>
      <c r="C17" s="17">
        <v>48</v>
      </c>
      <c r="D17" s="79">
        <f t="shared" si="0"/>
        <v>67.605633802816897</v>
      </c>
      <c r="E17" s="3">
        <f t="shared" si="1"/>
        <v>23</v>
      </c>
      <c r="F17" s="4">
        <f t="shared" si="2"/>
        <v>22.33009708737864</v>
      </c>
      <c r="G17" s="17">
        <f t="shared" si="3"/>
        <v>71</v>
      </c>
      <c r="H17" s="17"/>
    </row>
    <row r="18" spans="1:8" x14ac:dyDescent="0.4">
      <c r="A18" s="17">
        <v>11</v>
      </c>
      <c r="B18" s="86">
        <v>82</v>
      </c>
      <c r="C18" s="17">
        <v>52</v>
      </c>
      <c r="D18" s="79">
        <f t="shared" si="0"/>
        <v>63.414634146341463</v>
      </c>
      <c r="E18" s="3">
        <f t="shared" si="1"/>
        <v>30</v>
      </c>
      <c r="F18" s="4">
        <f t="shared" si="2"/>
        <v>29.126213592233011</v>
      </c>
      <c r="G18" s="17">
        <f t="shared" si="3"/>
        <v>82</v>
      </c>
      <c r="H18" s="17"/>
    </row>
    <row r="19" spans="1:8" x14ac:dyDescent="0.4">
      <c r="A19" s="92">
        <v>12</v>
      </c>
      <c r="B19" s="93">
        <v>78</v>
      </c>
      <c r="C19" s="92">
        <v>44</v>
      </c>
      <c r="D19" s="94">
        <f t="shared" si="0"/>
        <v>56.410256410256409</v>
      </c>
      <c r="E19" s="3">
        <f t="shared" si="1"/>
        <v>34</v>
      </c>
      <c r="F19" s="4">
        <f t="shared" si="2"/>
        <v>33.009708737864081</v>
      </c>
      <c r="G19" s="17">
        <f t="shared" si="3"/>
        <v>78</v>
      </c>
      <c r="H19" s="92"/>
    </row>
    <row r="20" spans="1:8" x14ac:dyDescent="0.4">
      <c r="A20" s="18" t="s">
        <v>212</v>
      </c>
      <c r="B20" s="18">
        <f>SUM(B8:B19)</f>
        <v>902</v>
      </c>
      <c r="C20" s="18">
        <f>SUM(C8:C19)</f>
        <v>610</v>
      </c>
      <c r="D20" s="95">
        <f t="shared" si="0"/>
        <v>67.627494456762747</v>
      </c>
      <c r="E20" s="19">
        <f>SUM(E8:E19)</f>
        <v>292</v>
      </c>
      <c r="F20" s="20">
        <f>E20*100/103</f>
        <v>283.49514563106794</v>
      </c>
      <c r="G20" s="18">
        <f t="shared" si="3"/>
        <v>902</v>
      </c>
      <c r="H20" s="18"/>
    </row>
    <row r="21" spans="1:8" x14ac:dyDescent="0.4">
      <c r="D21" s="50"/>
    </row>
    <row r="22" spans="1:8" x14ac:dyDescent="0.4">
      <c r="D22" s="50"/>
    </row>
    <row r="23" spans="1:8" x14ac:dyDescent="0.4">
      <c r="D23" s="50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25"/>
  <sheetViews>
    <sheetView zoomScale="60" zoomScaleNormal="60" zoomScaleSheetLayoutView="50" workbookViewId="0">
      <selection activeCell="L26" sqref="L26"/>
    </sheetView>
  </sheetViews>
  <sheetFormatPr defaultColWidth="9" defaultRowHeight="21" x14ac:dyDescent="0.4"/>
  <cols>
    <col min="1" max="1" width="9" style="1"/>
    <col min="2" max="2" width="8.3984375" style="1" customWidth="1"/>
    <col min="3" max="3" width="24.0976562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1" spans="1:12" x14ac:dyDescent="0.4">
      <c r="A1" s="21"/>
      <c r="B1" s="160" t="s">
        <v>311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x14ac:dyDescent="0.4">
      <c r="A2" s="158" t="s">
        <v>170</v>
      </c>
      <c r="B2" s="158" t="s">
        <v>176</v>
      </c>
      <c r="C2" s="158" t="s">
        <v>180</v>
      </c>
      <c r="D2" s="25"/>
      <c r="E2" s="155" t="s">
        <v>198</v>
      </c>
      <c r="F2" s="156"/>
      <c r="G2" s="156"/>
      <c r="H2" s="157"/>
      <c r="I2" s="155" t="s">
        <v>199</v>
      </c>
      <c r="J2" s="156"/>
      <c r="K2" s="156"/>
      <c r="L2" s="156"/>
    </row>
    <row r="3" spans="1:12" ht="42" x14ac:dyDescent="0.4">
      <c r="A3" s="159"/>
      <c r="B3" s="159"/>
      <c r="C3" s="159"/>
      <c r="D3" s="41" t="s">
        <v>296</v>
      </c>
      <c r="E3" s="40" t="s">
        <v>197</v>
      </c>
      <c r="F3" s="40" t="s">
        <v>200</v>
      </c>
      <c r="G3" s="40" t="s">
        <v>201</v>
      </c>
      <c r="H3" s="22" t="s">
        <v>202</v>
      </c>
      <c r="I3" s="40" t="s">
        <v>197</v>
      </c>
      <c r="J3" s="40" t="s">
        <v>200</v>
      </c>
      <c r="K3" s="40" t="s">
        <v>201</v>
      </c>
      <c r="L3" s="22" t="s">
        <v>202</v>
      </c>
    </row>
    <row r="4" spans="1:12" x14ac:dyDescent="0.4">
      <c r="A4" s="58">
        <v>1</v>
      </c>
      <c r="B4" s="58"/>
      <c r="C4" s="58" t="s">
        <v>286</v>
      </c>
      <c r="D4" s="58" t="s">
        <v>309</v>
      </c>
      <c r="E4" s="58" t="s">
        <v>309</v>
      </c>
      <c r="F4" s="58" t="s">
        <v>309</v>
      </c>
      <c r="G4" s="58" t="s">
        <v>309</v>
      </c>
      <c r="H4" s="58"/>
      <c r="I4" s="58" t="s">
        <v>309</v>
      </c>
      <c r="J4" s="58" t="s">
        <v>309</v>
      </c>
      <c r="K4" s="58" t="s">
        <v>309</v>
      </c>
      <c r="L4" s="59" t="s">
        <v>309</v>
      </c>
    </row>
    <row r="5" spans="1:12" ht="24.6" customHeight="1" x14ac:dyDescent="0.4">
      <c r="A5" s="60">
        <f>'[2]Table 1'!A6</f>
        <v>2</v>
      </c>
      <c r="B5" s="60">
        <f>'[2]Table 1'!B6</f>
        <v>2</v>
      </c>
      <c r="C5" s="61" t="s">
        <v>221</v>
      </c>
      <c r="D5" s="61">
        <v>38</v>
      </c>
      <c r="E5" s="60">
        <v>36</v>
      </c>
      <c r="F5" s="62">
        <v>936.2</v>
      </c>
      <c r="G5" s="63">
        <v>274.39999999999998</v>
      </c>
      <c r="H5" s="80">
        <v>1210.5999999999999</v>
      </c>
      <c r="I5" s="81">
        <v>30</v>
      </c>
      <c r="J5" s="80">
        <v>16447.16</v>
      </c>
      <c r="K5" s="82">
        <v>6532.13</v>
      </c>
      <c r="L5" s="80">
        <v>22979.3</v>
      </c>
    </row>
    <row r="6" spans="1:12" x14ac:dyDescent="0.4">
      <c r="A6" s="64">
        <f>'[2]Table 1'!A7</f>
        <v>3</v>
      </c>
      <c r="B6" s="60">
        <f>'[2]Table 1'!B7</f>
        <v>3</v>
      </c>
      <c r="C6" s="61" t="s">
        <v>226</v>
      </c>
      <c r="D6" s="81">
        <v>20</v>
      </c>
      <c r="E6" s="81">
        <v>20</v>
      </c>
      <c r="F6" s="83">
        <v>873.29</v>
      </c>
      <c r="G6" s="84">
        <v>164.73</v>
      </c>
      <c r="H6" s="80">
        <v>1038.03</v>
      </c>
      <c r="I6" s="81">
        <v>15</v>
      </c>
      <c r="J6" s="80">
        <v>14785.12</v>
      </c>
      <c r="K6" s="82">
        <v>6693.19</v>
      </c>
      <c r="L6" s="80">
        <v>21478.31</v>
      </c>
    </row>
    <row r="7" spans="1:12" x14ac:dyDescent="0.4">
      <c r="A7" s="39">
        <f>'[2]Table 1'!A8</f>
        <v>4</v>
      </c>
      <c r="B7" s="39">
        <f>'[2]Table 1'!B8</f>
        <v>4</v>
      </c>
      <c r="C7" s="65" t="s">
        <v>232</v>
      </c>
      <c r="D7" s="65"/>
      <c r="E7" s="39"/>
      <c r="F7" s="62"/>
      <c r="G7" s="66"/>
      <c r="H7" s="66"/>
      <c r="I7" s="66"/>
      <c r="J7" s="66"/>
      <c r="K7" s="66"/>
      <c r="L7" s="66"/>
    </row>
    <row r="8" spans="1:12" x14ac:dyDescent="0.4">
      <c r="A8" s="64">
        <f>'[2]Table 1'!A9</f>
        <v>5</v>
      </c>
      <c r="B8" s="60">
        <f>'[2]Table 1'!B9</f>
        <v>5</v>
      </c>
      <c r="C8" s="61" t="s">
        <v>218</v>
      </c>
      <c r="D8" s="81">
        <v>278</v>
      </c>
      <c r="E8" s="81">
        <v>264</v>
      </c>
      <c r="F8" s="83">
        <v>892.05</v>
      </c>
      <c r="G8" s="84">
        <v>141.44</v>
      </c>
      <c r="H8" s="80">
        <v>1033.49</v>
      </c>
      <c r="I8" s="81">
        <v>261</v>
      </c>
      <c r="J8" s="80">
        <v>14393.07</v>
      </c>
      <c r="K8" s="82">
        <v>4899.53</v>
      </c>
      <c r="L8" s="80">
        <v>19292.599999999999</v>
      </c>
    </row>
    <row r="9" spans="1:12" ht="24.6" customHeight="1" x14ac:dyDescent="0.4">
      <c r="A9" s="60">
        <f>'[2]Table 1'!A10</f>
        <v>6</v>
      </c>
      <c r="B9" s="60">
        <f>'[2]Table 1'!B10</f>
        <v>6</v>
      </c>
      <c r="C9" s="61" t="s">
        <v>217</v>
      </c>
      <c r="D9" s="81">
        <v>167</v>
      </c>
      <c r="E9" s="81">
        <v>161</v>
      </c>
      <c r="F9" s="83">
        <v>889.67</v>
      </c>
      <c r="G9" s="84">
        <v>160.05000000000001</v>
      </c>
      <c r="H9" s="80">
        <v>1049.72</v>
      </c>
      <c r="I9" s="81">
        <v>158</v>
      </c>
      <c r="J9" s="80">
        <v>13986.9</v>
      </c>
      <c r="K9" s="82">
        <v>4069.02</v>
      </c>
      <c r="L9" s="80">
        <v>18055.93</v>
      </c>
    </row>
    <row r="10" spans="1:12" x14ac:dyDescent="0.4">
      <c r="A10" s="67">
        <f>'[2]Table 1'!A11</f>
        <v>7</v>
      </c>
      <c r="B10" s="39">
        <f>'[2]Table 1'!B11</f>
        <v>7</v>
      </c>
      <c r="C10" s="65" t="s">
        <v>233</v>
      </c>
      <c r="D10" s="65"/>
      <c r="E10" s="39"/>
      <c r="F10" s="62"/>
      <c r="G10" s="66"/>
      <c r="H10" s="66"/>
      <c r="I10" s="66"/>
      <c r="J10" s="66"/>
      <c r="K10" s="66"/>
      <c r="L10" s="66"/>
    </row>
    <row r="11" spans="1:12" x14ac:dyDescent="0.4">
      <c r="A11" s="67">
        <v>8</v>
      </c>
      <c r="B11" s="39">
        <v>8</v>
      </c>
      <c r="C11" s="65" t="s">
        <v>287</v>
      </c>
      <c r="D11" s="65"/>
      <c r="E11" s="39"/>
      <c r="F11" s="62"/>
      <c r="G11" s="66"/>
      <c r="H11" s="66"/>
      <c r="I11" s="66"/>
      <c r="J11" s="66"/>
      <c r="K11" s="66"/>
      <c r="L11" s="66"/>
    </row>
    <row r="12" spans="1:12" x14ac:dyDescent="0.4">
      <c r="A12" s="60">
        <v>9</v>
      </c>
      <c r="B12" s="60">
        <v>9</v>
      </c>
      <c r="C12" s="61" t="s">
        <v>283</v>
      </c>
      <c r="D12" s="81">
        <v>92</v>
      </c>
      <c r="E12" s="81">
        <v>88</v>
      </c>
      <c r="F12" s="83">
        <v>860.02</v>
      </c>
      <c r="G12" s="84">
        <v>132.62</v>
      </c>
      <c r="H12" s="83">
        <v>992.64</v>
      </c>
      <c r="I12" s="81">
        <v>87</v>
      </c>
      <c r="J12" s="80">
        <v>13492.64</v>
      </c>
      <c r="K12" s="82">
        <v>3651.06</v>
      </c>
      <c r="L12" s="80">
        <v>17143.7</v>
      </c>
    </row>
    <row r="13" spans="1:12" x14ac:dyDescent="0.4">
      <c r="A13" s="68">
        <v>10</v>
      </c>
      <c r="B13" s="69">
        <v>10</v>
      </c>
      <c r="C13" s="70" t="s">
        <v>219</v>
      </c>
      <c r="D13" s="81">
        <v>66</v>
      </c>
      <c r="E13" s="81">
        <v>64</v>
      </c>
      <c r="F13" s="83">
        <v>905.01</v>
      </c>
      <c r="G13" s="84">
        <v>156.61000000000001</v>
      </c>
      <c r="H13" s="80">
        <v>1061.6199999999999</v>
      </c>
      <c r="I13" s="81">
        <v>62</v>
      </c>
      <c r="J13" s="80">
        <v>12444.9</v>
      </c>
      <c r="K13" s="82">
        <v>2886.36</v>
      </c>
      <c r="L13" s="80">
        <v>15331.26</v>
      </c>
    </row>
    <row r="14" spans="1:12" x14ac:dyDescent="0.4">
      <c r="A14" s="39">
        <v>11</v>
      </c>
      <c r="B14" s="39">
        <v>11</v>
      </c>
      <c r="C14" s="65" t="s">
        <v>288</v>
      </c>
      <c r="D14" s="65"/>
      <c r="E14" s="39"/>
      <c r="F14" s="62"/>
      <c r="G14" s="66"/>
      <c r="H14" s="66"/>
      <c r="I14" s="66"/>
      <c r="J14" s="66"/>
      <c r="K14" s="66"/>
      <c r="L14" s="66"/>
    </row>
    <row r="15" spans="1:12" x14ac:dyDescent="0.4">
      <c r="A15" s="64">
        <v>12</v>
      </c>
      <c r="B15" s="60">
        <v>12</v>
      </c>
      <c r="C15" s="61" t="s">
        <v>223</v>
      </c>
      <c r="D15" s="81">
        <v>31</v>
      </c>
      <c r="E15" s="81">
        <v>31</v>
      </c>
      <c r="F15" s="83">
        <v>942.34</v>
      </c>
      <c r="G15" s="84">
        <v>161.06</v>
      </c>
      <c r="H15" s="80">
        <v>1103.4100000000001</v>
      </c>
      <c r="I15" s="81">
        <v>28</v>
      </c>
      <c r="J15" s="80">
        <v>14915.53</v>
      </c>
      <c r="K15" s="82">
        <v>4839.8500000000004</v>
      </c>
      <c r="L15" s="80">
        <v>19755.38</v>
      </c>
    </row>
    <row r="16" spans="1:12" x14ac:dyDescent="0.4">
      <c r="A16" s="60">
        <v>13</v>
      </c>
      <c r="B16" s="60">
        <v>13</v>
      </c>
      <c r="C16" s="61" t="s">
        <v>220</v>
      </c>
      <c r="D16" s="81">
        <v>77</v>
      </c>
      <c r="E16" s="81">
        <v>71</v>
      </c>
      <c r="F16" s="83">
        <v>894.06</v>
      </c>
      <c r="G16" s="84">
        <v>115.92</v>
      </c>
      <c r="H16" s="80">
        <v>1009.98</v>
      </c>
      <c r="I16" s="81">
        <v>73</v>
      </c>
      <c r="J16" s="80">
        <v>13683.64</v>
      </c>
      <c r="K16" s="82">
        <v>2436.7800000000002</v>
      </c>
      <c r="L16" s="80">
        <v>16120.42</v>
      </c>
    </row>
    <row r="17" spans="1:12" x14ac:dyDescent="0.4">
      <c r="A17" s="67">
        <v>14</v>
      </c>
      <c r="B17" s="39">
        <v>14</v>
      </c>
      <c r="C17" s="65" t="s">
        <v>284</v>
      </c>
      <c r="D17" s="65"/>
      <c r="E17" s="39"/>
      <c r="F17" s="62"/>
      <c r="G17" s="66"/>
      <c r="H17" s="66"/>
      <c r="I17" s="66"/>
      <c r="J17" s="66"/>
      <c r="K17" s="66"/>
      <c r="L17" s="66"/>
    </row>
    <row r="18" spans="1:12" x14ac:dyDescent="0.4">
      <c r="A18" s="60">
        <v>15</v>
      </c>
      <c r="B18" s="60">
        <v>15</v>
      </c>
      <c r="C18" s="61" t="s">
        <v>225</v>
      </c>
      <c r="D18" s="81">
        <v>43</v>
      </c>
      <c r="E18" s="81">
        <v>41</v>
      </c>
      <c r="F18" s="83">
        <v>946.81</v>
      </c>
      <c r="G18" s="84">
        <v>166.05</v>
      </c>
      <c r="H18" s="80">
        <v>1112.8499999999999</v>
      </c>
      <c r="I18" s="81">
        <v>41</v>
      </c>
      <c r="J18" s="80">
        <v>16235.86</v>
      </c>
      <c r="K18" s="82">
        <v>3596.05</v>
      </c>
      <c r="L18" s="80">
        <v>19831.91</v>
      </c>
    </row>
    <row r="19" spans="1:12" x14ac:dyDescent="0.4">
      <c r="A19" s="64">
        <v>16</v>
      </c>
      <c r="B19" s="60">
        <v>16</v>
      </c>
      <c r="C19" s="61" t="s">
        <v>216</v>
      </c>
      <c r="D19" s="81">
        <v>30</v>
      </c>
      <c r="E19" s="81">
        <v>29</v>
      </c>
      <c r="F19" s="83">
        <v>987</v>
      </c>
      <c r="G19" s="84">
        <v>181.47</v>
      </c>
      <c r="H19" s="80">
        <v>1168.48</v>
      </c>
      <c r="I19" s="81">
        <v>30</v>
      </c>
      <c r="J19" s="80">
        <v>15901.51</v>
      </c>
      <c r="K19" s="82">
        <v>2803.56</v>
      </c>
      <c r="L19" s="80">
        <v>18705.07</v>
      </c>
    </row>
    <row r="20" spans="1:12" x14ac:dyDescent="0.4">
      <c r="A20" s="60">
        <v>17</v>
      </c>
      <c r="B20" s="60">
        <v>17</v>
      </c>
      <c r="C20" s="61" t="s">
        <v>222</v>
      </c>
      <c r="D20" s="81">
        <v>25</v>
      </c>
      <c r="E20" s="81">
        <v>25</v>
      </c>
      <c r="F20" s="80">
        <v>1141.67</v>
      </c>
      <c r="G20" s="84">
        <v>215.73</v>
      </c>
      <c r="H20" s="80">
        <v>1357.4</v>
      </c>
      <c r="I20" s="81">
        <v>25</v>
      </c>
      <c r="J20" s="80">
        <v>15728.33</v>
      </c>
      <c r="K20" s="82">
        <v>2706.06</v>
      </c>
      <c r="L20" s="80">
        <v>18434.39</v>
      </c>
    </row>
    <row r="21" spans="1:12" x14ac:dyDescent="0.4">
      <c r="A21" s="64">
        <v>18</v>
      </c>
      <c r="B21" s="60">
        <v>18</v>
      </c>
      <c r="C21" s="61" t="s">
        <v>285</v>
      </c>
      <c r="D21" s="81">
        <v>12</v>
      </c>
      <c r="E21" s="81">
        <v>12</v>
      </c>
      <c r="F21" s="80">
        <v>1162.25</v>
      </c>
      <c r="G21" s="84">
        <v>169.03</v>
      </c>
      <c r="H21" s="80">
        <v>1331.29</v>
      </c>
      <c r="I21" s="81">
        <v>12</v>
      </c>
      <c r="J21" s="80">
        <v>16815.37</v>
      </c>
      <c r="K21" s="82">
        <v>3075.61</v>
      </c>
      <c r="L21" s="80">
        <v>19890.98</v>
      </c>
    </row>
    <row r="22" spans="1:12" x14ac:dyDescent="0.4">
      <c r="A22" s="60">
        <v>19</v>
      </c>
      <c r="B22" s="60">
        <v>19</v>
      </c>
      <c r="C22" s="61" t="s">
        <v>224</v>
      </c>
      <c r="D22" s="81">
        <v>19</v>
      </c>
      <c r="E22" s="81">
        <v>19</v>
      </c>
      <c r="F22" s="80">
        <v>1417.38</v>
      </c>
      <c r="G22" s="84">
        <v>235.78</v>
      </c>
      <c r="H22" s="80">
        <v>1653.16</v>
      </c>
      <c r="I22" s="81">
        <v>18</v>
      </c>
      <c r="J22" s="80">
        <v>14458.05</v>
      </c>
      <c r="K22" s="82">
        <v>1955.42</v>
      </c>
      <c r="L22" s="80">
        <v>16413.48</v>
      </c>
    </row>
    <row r="23" spans="1:12" x14ac:dyDescent="0.4">
      <c r="A23" s="64">
        <v>20</v>
      </c>
      <c r="B23" s="60">
        <v>20</v>
      </c>
      <c r="C23" s="61" t="s">
        <v>227</v>
      </c>
      <c r="D23" s="81">
        <v>5</v>
      </c>
      <c r="E23" s="81">
        <v>5</v>
      </c>
      <c r="F23" s="80">
        <v>1865.77</v>
      </c>
      <c r="G23" s="84">
        <v>198.25</v>
      </c>
      <c r="H23" s="80">
        <v>2064.0100000000002</v>
      </c>
      <c r="I23" s="81">
        <v>5</v>
      </c>
      <c r="J23" s="80">
        <v>15958.64</v>
      </c>
      <c r="K23" s="82">
        <v>2218.09</v>
      </c>
      <c r="L23" s="80">
        <v>18176.740000000002</v>
      </c>
    </row>
    <row r="24" spans="1:12" x14ac:dyDescent="0.4">
      <c r="A24" s="154" t="str">
        <f>'[2]Table 1'!C23</f>
        <v>รวม</v>
      </c>
      <c r="B24" s="154"/>
      <c r="C24" s="154"/>
      <c r="D24" s="39">
        <f>SUM(D5:D23)</f>
        <v>903</v>
      </c>
      <c r="E24" s="24">
        <f>SUM(E5:E23)</f>
        <v>866</v>
      </c>
      <c r="F24" s="24"/>
      <c r="G24" s="24"/>
      <c r="H24" s="24"/>
      <c r="I24" s="24">
        <f t="shared" ref="I24" si="0">SUM(I5:I23)</f>
        <v>845</v>
      </c>
      <c r="J24" s="24"/>
      <c r="K24" s="24"/>
      <c r="L24" s="24"/>
    </row>
    <row r="25" spans="1:12" x14ac:dyDescent="0.4">
      <c r="E25" s="7"/>
    </row>
  </sheetData>
  <autoFilter ref="A3:L24" xr:uid="{00000000-0009-0000-0000-000001000000}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abSelected="1" zoomScale="70" zoomScaleNormal="70" zoomScaleSheetLayoutView="50" workbookViewId="0">
      <selection activeCell="P10" sqref="P10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11.296875" style="1" customWidth="1"/>
    <col min="11" max="11" width="64.3984375" style="1" customWidth="1"/>
    <col min="12" max="13" width="8.8984375" style="1"/>
    <col min="14" max="14" width="23.296875" style="1" customWidth="1"/>
    <col min="15" max="16384" width="8.8984375" style="1"/>
  </cols>
  <sheetData>
    <row r="2" spans="2:11" x14ac:dyDescent="0.4">
      <c r="B2" s="145" t="s">
        <v>228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1" x14ac:dyDescent="0.4">
      <c r="B3" s="146" t="s">
        <v>215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1" x14ac:dyDescent="0.4">
      <c r="B4" s="161" t="s">
        <v>301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2:11" ht="23.4" x14ac:dyDescent="0.45">
      <c r="B5" s="162" t="s">
        <v>319</v>
      </c>
      <c r="C5" s="163"/>
      <c r="D5" s="163"/>
      <c r="E5" s="163"/>
      <c r="F5" s="163"/>
      <c r="G5" s="163"/>
      <c r="H5" s="163"/>
      <c r="I5" s="163"/>
      <c r="J5" s="163"/>
      <c r="K5" s="164"/>
    </row>
    <row r="6" spans="2:11" ht="23.4" x14ac:dyDescent="0.45">
      <c r="B6" s="168" t="s">
        <v>173</v>
      </c>
      <c r="C6" s="168" t="s">
        <v>209</v>
      </c>
      <c r="D6" s="168" t="s">
        <v>210</v>
      </c>
      <c r="E6" s="169" t="s">
        <v>211</v>
      </c>
      <c r="F6" s="169"/>
      <c r="G6" s="169"/>
      <c r="H6" s="169"/>
      <c r="I6" s="169"/>
      <c r="J6" s="169"/>
      <c r="K6" s="165" t="s">
        <v>231</v>
      </c>
    </row>
    <row r="7" spans="2:11" ht="25.2" customHeight="1" x14ac:dyDescent="0.4">
      <c r="B7" s="168"/>
      <c r="C7" s="168"/>
      <c r="D7" s="168"/>
      <c r="E7" s="97" t="s">
        <v>297</v>
      </c>
      <c r="F7" s="98" t="s">
        <v>171</v>
      </c>
      <c r="G7" s="99" t="s">
        <v>298</v>
      </c>
      <c r="H7" s="100" t="s">
        <v>171</v>
      </c>
      <c r="I7" s="98" t="s">
        <v>299</v>
      </c>
      <c r="J7" s="98" t="s">
        <v>300</v>
      </c>
      <c r="K7" s="165"/>
    </row>
    <row r="8" spans="2:11" ht="23.4" x14ac:dyDescent="0.45">
      <c r="B8" s="101">
        <v>8</v>
      </c>
      <c r="C8" s="102" t="s">
        <v>103</v>
      </c>
      <c r="D8" s="103">
        <v>21</v>
      </c>
      <c r="E8" s="101">
        <f t="shared" ref="E8:E13" si="0">D8-G8</f>
        <v>21</v>
      </c>
      <c r="F8" s="104">
        <f t="shared" ref="F8:F13" si="1">E8/D8*100</f>
        <v>100</v>
      </c>
      <c r="G8" s="105">
        <v>0</v>
      </c>
      <c r="H8" s="106">
        <f t="shared" ref="H8:H13" si="2">G8/D8*100</f>
        <v>0</v>
      </c>
      <c r="I8" s="101">
        <f t="shared" ref="I8:I13" si="3">E8+G8</f>
        <v>21</v>
      </c>
      <c r="J8" s="101">
        <v>0</v>
      </c>
      <c r="K8" s="105"/>
    </row>
    <row r="9" spans="2:11" ht="23.4" x14ac:dyDescent="0.45">
      <c r="B9" s="101">
        <v>8</v>
      </c>
      <c r="C9" s="102" t="s">
        <v>123</v>
      </c>
      <c r="D9" s="103">
        <v>14</v>
      </c>
      <c r="E9" s="101">
        <f t="shared" si="0"/>
        <v>13</v>
      </c>
      <c r="F9" s="104">
        <f t="shared" si="1"/>
        <v>92.857142857142861</v>
      </c>
      <c r="G9" s="105">
        <v>1</v>
      </c>
      <c r="H9" s="106">
        <f t="shared" si="2"/>
        <v>7.1428571428571423</v>
      </c>
      <c r="I9" s="101">
        <f t="shared" si="3"/>
        <v>14</v>
      </c>
      <c r="J9" s="101">
        <v>0</v>
      </c>
      <c r="K9" s="105" t="s">
        <v>322</v>
      </c>
    </row>
    <row r="10" spans="2:11" s="96" customFormat="1" ht="25.2" customHeight="1" x14ac:dyDescent="0.25">
      <c r="B10" s="113">
        <v>8</v>
      </c>
      <c r="C10" s="114" t="s">
        <v>145</v>
      </c>
      <c r="D10" s="113">
        <v>18</v>
      </c>
      <c r="E10" s="113">
        <f t="shared" si="0"/>
        <v>16</v>
      </c>
      <c r="F10" s="115">
        <f t="shared" si="1"/>
        <v>88.888888888888886</v>
      </c>
      <c r="G10" s="116">
        <v>2</v>
      </c>
      <c r="H10" s="117">
        <f t="shared" si="2"/>
        <v>11.111111111111111</v>
      </c>
      <c r="I10" s="113">
        <f t="shared" si="3"/>
        <v>18</v>
      </c>
      <c r="J10" s="113">
        <v>0</v>
      </c>
      <c r="K10" s="125" t="s">
        <v>323</v>
      </c>
    </row>
    <row r="11" spans="2:11" s="49" customFormat="1" ht="23.4" x14ac:dyDescent="0.45">
      <c r="B11" s="107">
        <v>8</v>
      </c>
      <c r="C11" s="108" t="s">
        <v>137</v>
      </c>
      <c r="D11" s="109">
        <v>9</v>
      </c>
      <c r="E11" s="107">
        <f t="shared" si="0"/>
        <v>7</v>
      </c>
      <c r="F11" s="110">
        <f t="shared" si="1"/>
        <v>77.777777777777786</v>
      </c>
      <c r="G11" s="111">
        <v>2</v>
      </c>
      <c r="H11" s="112">
        <f t="shared" si="2"/>
        <v>22.222222222222221</v>
      </c>
      <c r="I11" s="107">
        <f t="shared" si="3"/>
        <v>9</v>
      </c>
      <c r="J11" s="107">
        <v>0</v>
      </c>
      <c r="K11" s="111" t="s">
        <v>310</v>
      </c>
    </row>
    <row r="12" spans="2:11" ht="23.4" x14ac:dyDescent="0.45">
      <c r="B12" s="101">
        <v>8</v>
      </c>
      <c r="C12" s="102" t="s">
        <v>158</v>
      </c>
      <c r="D12" s="103">
        <v>12</v>
      </c>
      <c r="E12" s="101">
        <f t="shared" si="0"/>
        <v>8</v>
      </c>
      <c r="F12" s="104">
        <f t="shared" si="1"/>
        <v>66.666666666666657</v>
      </c>
      <c r="G12" s="105">
        <v>4</v>
      </c>
      <c r="H12" s="106">
        <f t="shared" si="2"/>
        <v>33.333333333333329</v>
      </c>
      <c r="I12" s="101">
        <f t="shared" si="3"/>
        <v>12</v>
      </c>
      <c r="J12" s="101">
        <v>0</v>
      </c>
      <c r="K12" s="105" t="s">
        <v>321</v>
      </c>
    </row>
    <row r="13" spans="2:11" ht="23.4" x14ac:dyDescent="0.45">
      <c r="B13" s="107">
        <v>8</v>
      </c>
      <c r="C13" s="108" t="s">
        <v>89</v>
      </c>
      <c r="D13" s="109">
        <v>8</v>
      </c>
      <c r="E13" s="107">
        <f t="shared" si="0"/>
        <v>4</v>
      </c>
      <c r="F13" s="110">
        <f t="shared" si="1"/>
        <v>50</v>
      </c>
      <c r="G13" s="111">
        <v>4</v>
      </c>
      <c r="H13" s="112">
        <f t="shared" si="2"/>
        <v>50</v>
      </c>
      <c r="I13" s="107">
        <f t="shared" si="3"/>
        <v>8</v>
      </c>
      <c r="J13" s="107">
        <v>0</v>
      </c>
      <c r="K13" s="111" t="s">
        <v>313</v>
      </c>
    </row>
    <row r="14" spans="2:11" ht="23.4" x14ac:dyDescent="0.45">
      <c r="B14" s="107">
        <v>8</v>
      </c>
      <c r="C14" s="108" t="s">
        <v>98</v>
      </c>
      <c r="D14" s="109">
        <v>6</v>
      </c>
      <c r="E14" s="107">
        <f t="shared" ref="E14" si="4">D14-G14</f>
        <v>2</v>
      </c>
      <c r="F14" s="110">
        <f t="shared" ref="F14:F15" si="5">E14/D14*100</f>
        <v>33.333333333333329</v>
      </c>
      <c r="G14" s="111">
        <v>4</v>
      </c>
      <c r="H14" s="112">
        <f t="shared" ref="H14:H15" si="6">G14/D14*100</f>
        <v>66.666666666666657</v>
      </c>
      <c r="I14" s="107">
        <f t="shared" ref="I14" si="7">E14+G14</f>
        <v>6</v>
      </c>
      <c r="J14" s="107">
        <v>0</v>
      </c>
      <c r="K14" s="111" t="s">
        <v>324</v>
      </c>
    </row>
    <row r="15" spans="2:11" ht="23.4" x14ac:dyDescent="0.45">
      <c r="B15" s="167" t="s">
        <v>212</v>
      </c>
      <c r="C15" s="167"/>
      <c r="D15" s="118">
        <f>SUM(D8:D14)</f>
        <v>88</v>
      </c>
      <c r="E15" s="119">
        <f>SUM(E8:E14)</f>
        <v>71</v>
      </c>
      <c r="F15" s="120">
        <f t="shared" si="5"/>
        <v>80.681818181818173</v>
      </c>
      <c r="G15" s="121">
        <f t="shared" ref="G15" si="8">D15-E15</f>
        <v>17</v>
      </c>
      <c r="H15" s="122">
        <f t="shared" si="6"/>
        <v>19.318181818181817</v>
      </c>
      <c r="I15" s="123">
        <f t="shared" ref="I15" si="9">SUM(E15+G15)</f>
        <v>88</v>
      </c>
      <c r="J15" s="123">
        <f>SUM(J12:J14)</f>
        <v>0</v>
      </c>
      <c r="K15" s="124"/>
    </row>
    <row r="16" spans="2:11" ht="23.4" x14ac:dyDescent="0.4">
      <c r="B16" s="166" t="s">
        <v>312</v>
      </c>
      <c r="C16" s="166"/>
      <c r="D16" s="166"/>
      <c r="E16" s="166"/>
      <c r="F16" s="166"/>
      <c r="G16" s="166"/>
      <c r="H16" s="166"/>
      <c r="I16" s="166"/>
      <c r="J16" s="166"/>
      <c r="K16" s="166"/>
    </row>
    <row r="17" spans="4:6" x14ac:dyDescent="0.4">
      <c r="D17" s="50"/>
    </row>
    <row r="18" spans="4:6" x14ac:dyDescent="0.4">
      <c r="D18" s="50"/>
      <c r="F18" s="49"/>
    </row>
    <row r="19" spans="4:6" x14ac:dyDescent="0.4">
      <c r="D19" s="50"/>
    </row>
    <row r="20" spans="4:6" x14ac:dyDescent="0.4">
      <c r="D20" s="50"/>
    </row>
    <row r="21" spans="4:6" x14ac:dyDescent="0.4">
      <c r="D21" s="50"/>
    </row>
    <row r="22" spans="4:6" x14ac:dyDescent="0.4">
      <c r="D22" s="50"/>
    </row>
    <row r="23" spans="4:6" x14ac:dyDescent="0.4">
      <c r="D23" s="50"/>
    </row>
    <row r="24" spans="4:6" x14ac:dyDescent="0.4">
      <c r="D24" s="50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0"/>
  <sheetViews>
    <sheetView topLeftCell="A36" zoomScale="50" zoomScaleNormal="50" workbookViewId="0">
      <selection activeCell="Y11" sqref="Y11"/>
    </sheetView>
  </sheetViews>
  <sheetFormatPr defaultColWidth="9" defaultRowHeight="21" x14ac:dyDescent="0.4"/>
  <cols>
    <col min="1" max="1" width="5.09765625" style="42" customWidth="1"/>
    <col min="2" max="2" width="11.69921875" style="1" customWidth="1"/>
    <col min="3" max="3" width="9" style="1" customWidth="1"/>
    <col min="4" max="4" width="30.59765625" style="1" customWidth="1"/>
    <col min="5" max="5" width="6.8984375" style="42" hidden="1" customWidth="1"/>
    <col min="6" max="6" width="11.296875" style="42" hidden="1" customWidth="1"/>
    <col min="7" max="7" width="8.8984375" style="42" hidden="1" customWidth="1"/>
    <col min="8" max="8" width="10.8984375" style="1" hidden="1" customWidth="1"/>
    <col min="9" max="9" width="6.3984375" style="1" hidden="1" customWidth="1"/>
    <col min="10" max="10" width="28.09765625" style="1" hidden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26" t="s">
        <v>320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26"/>
      <c r="Q1" s="26"/>
      <c r="R1" s="26"/>
      <c r="S1" s="26"/>
      <c r="T1" s="26"/>
      <c r="U1" s="26"/>
    </row>
    <row r="2" spans="1:21" s="45" customFormat="1" x14ac:dyDescent="0.25">
      <c r="A2" s="143" t="s">
        <v>173</v>
      </c>
      <c r="B2" s="143" t="s">
        <v>88</v>
      </c>
      <c r="C2" s="143" t="s">
        <v>169</v>
      </c>
      <c r="D2" s="143" t="s">
        <v>174</v>
      </c>
      <c r="E2" s="127" t="s">
        <v>175</v>
      </c>
      <c r="F2" s="127" t="s">
        <v>207</v>
      </c>
      <c r="G2" s="127" t="s">
        <v>208</v>
      </c>
      <c r="H2" s="138" t="s">
        <v>181</v>
      </c>
      <c r="I2" s="136" t="s">
        <v>229</v>
      </c>
      <c r="J2" s="136" t="s">
        <v>180</v>
      </c>
      <c r="K2" s="129" t="s">
        <v>203</v>
      </c>
      <c r="L2" s="130"/>
      <c r="M2" s="130"/>
      <c r="N2" s="131"/>
      <c r="O2" s="132" t="s">
        <v>213</v>
      </c>
      <c r="P2" s="133"/>
      <c r="Q2" s="133"/>
      <c r="R2" s="134"/>
      <c r="S2" s="135" t="s">
        <v>214</v>
      </c>
      <c r="T2" s="135"/>
      <c r="U2" s="135"/>
    </row>
    <row r="3" spans="1:21" s="46" customFormat="1" ht="63" x14ac:dyDescent="0.4">
      <c r="A3" s="144"/>
      <c r="B3" s="144"/>
      <c r="C3" s="144"/>
      <c r="D3" s="144"/>
      <c r="E3" s="128"/>
      <c r="F3" s="128"/>
      <c r="G3" s="128"/>
      <c r="H3" s="139"/>
      <c r="I3" s="137"/>
      <c r="J3" s="137"/>
      <c r="K3" s="44" t="s">
        <v>182</v>
      </c>
      <c r="L3" s="44" t="s">
        <v>183</v>
      </c>
      <c r="M3" s="44" t="s">
        <v>184</v>
      </c>
      <c r="N3" s="44" t="s">
        <v>202</v>
      </c>
      <c r="O3" s="27" t="s">
        <v>185</v>
      </c>
      <c r="P3" s="28" t="s">
        <v>186</v>
      </c>
      <c r="Q3" s="27" t="s">
        <v>187</v>
      </c>
      <c r="R3" s="27" t="s">
        <v>202</v>
      </c>
      <c r="S3" s="44" t="s">
        <v>204</v>
      </c>
      <c r="T3" s="44" t="s">
        <v>205</v>
      </c>
      <c r="U3" s="29" t="s">
        <v>206</v>
      </c>
    </row>
    <row r="4" spans="1:21" ht="24.6" x14ac:dyDescent="0.4">
      <c r="A4" s="23" t="s">
        <v>188</v>
      </c>
      <c r="B4" s="30" t="s">
        <v>158</v>
      </c>
      <c r="C4" s="30" t="s">
        <v>5</v>
      </c>
      <c r="D4" s="51" t="s">
        <v>159</v>
      </c>
      <c r="E4" s="23" t="s">
        <v>179</v>
      </c>
      <c r="F4" s="23" t="s">
        <v>189</v>
      </c>
      <c r="G4" s="23">
        <v>392</v>
      </c>
      <c r="H4" s="31">
        <v>106007</v>
      </c>
      <c r="I4" s="23">
        <v>16</v>
      </c>
      <c r="J4" s="76" t="s">
        <v>216</v>
      </c>
      <c r="K4" s="78">
        <v>139901505.84543699</v>
      </c>
      <c r="L4" s="78">
        <v>138859</v>
      </c>
      <c r="M4" s="78">
        <v>1007.50765773509</v>
      </c>
      <c r="N4" s="54">
        <v>1168.48</v>
      </c>
      <c r="O4" s="78">
        <v>203739614.504563</v>
      </c>
      <c r="P4" s="78">
        <v>10776.330099999999</v>
      </c>
      <c r="Q4" s="78">
        <v>18906.215067090699</v>
      </c>
      <c r="R4" s="55">
        <v>18705.07</v>
      </c>
      <c r="S4" s="23" t="str">
        <f t="shared" ref="S4:S35" si="0">IF(AND(M4&lt;=N4),"1","0")</f>
        <v>1</v>
      </c>
      <c r="T4" s="23" t="str">
        <f>IF(AND(Q4&lt;=R4),"1","0")</f>
        <v>0</v>
      </c>
      <c r="U4" s="23" t="str">
        <f t="shared" ref="U4:U35" si="1">IF(AND(M4&lt;=N4,Q4&lt;=R4),"1","0")</f>
        <v>0</v>
      </c>
    </row>
    <row r="5" spans="1:21" ht="24.6" x14ac:dyDescent="0.4">
      <c r="A5" s="23" t="s">
        <v>188</v>
      </c>
      <c r="B5" s="30" t="s">
        <v>158</v>
      </c>
      <c r="C5" s="30" t="s">
        <v>63</v>
      </c>
      <c r="D5" s="51" t="s">
        <v>160</v>
      </c>
      <c r="E5" s="23" t="s">
        <v>178</v>
      </c>
      <c r="F5" s="23" t="s">
        <v>190</v>
      </c>
      <c r="G5" s="23">
        <v>60</v>
      </c>
      <c r="H5" s="31">
        <v>39082</v>
      </c>
      <c r="I5" s="23">
        <v>6</v>
      </c>
      <c r="J5" s="76" t="s">
        <v>217</v>
      </c>
      <c r="K5" s="78">
        <v>31767185.181300201</v>
      </c>
      <c r="L5" s="78">
        <v>48035</v>
      </c>
      <c r="M5" s="78">
        <v>661.33413513688299</v>
      </c>
      <c r="N5" s="54">
        <v>1049.72</v>
      </c>
      <c r="O5" s="78">
        <v>7565626.6186998198</v>
      </c>
      <c r="P5" s="78">
        <v>668.92039999999997</v>
      </c>
      <c r="Q5" s="78">
        <v>11310.2046502092</v>
      </c>
      <c r="R5" s="55">
        <v>18055.93</v>
      </c>
      <c r="S5" s="23" t="str">
        <f t="shared" si="0"/>
        <v>1</v>
      </c>
      <c r="T5" s="23" t="str">
        <f t="shared" ref="T5:T68" si="2">IF(AND(Q5&lt;=R5),"1","0")</f>
        <v>1</v>
      </c>
      <c r="U5" s="23" t="str">
        <f t="shared" si="1"/>
        <v>1</v>
      </c>
    </row>
    <row r="6" spans="1:21" ht="24.6" x14ac:dyDescent="0.4">
      <c r="A6" s="23" t="s">
        <v>188</v>
      </c>
      <c r="B6" s="30" t="s">
        <v>158</v>
      </c>
      <c r="C6" s="30" t="s">
        <v>64</v>
      </c>
      <c r="D6" s="52" t="s">
        <v>161</v>
      </c>
      <c r="E6" s="23" t="s">
        <v>178</v>
      </c>
      <c r="F6" s="47" t="s">
        <v>190</v>
      </c>
      <c r="G6" s="47">
        <v>55</v>
      </c>
      <c r="H6" s="48">
        <v>44083</v>
      </c>
      <c r="I6" s="23">
        <v>6</v>
      </c>
      <c r="J6" s="77" t="s">
        <v>217</v>
      </c>
      <c r="K6" s="78">
        <v>29699027.259951599</v>
      </c>
      <c r="L6" s="78">
        <v>39334</v>
      </c>
      <c r="M6" s="78">
        <v>755.04721767304602</v>
      </c>
      <c r="N6" s="54">
        <v>1049.72</v>
      </c>
      <c r="O6" s="78">
        <v>11656767.2000484</v>
      </c>
      <c r="P6" s="78">
        <v>995.05870000000004</v>
      </c>
      <c r="Q6" s="78">
        <v>11714.6528139982</v>
      </c>
      <c r="R6" s="55">
        <v>18055.93</v>
      </c>
      <c r="S6" s="23" t="str">
        <f t="shared" si="0"/>
        <v>1</v>
      </c>
      <c r="T6" s="23" t="str">
        <f t="shared" si="2"/>
        <v>1</v>
      </c>
      <c r="U6" s="23" t="str">
        <f t="shared" si="1"/>
        <v>1</v>
      </c>
    </row>
    <row r="7" spans="1:21" ht="24.6" x14ac:dyDescent="0.4">
      <c r="A7" s="23" t="s">
        <v>188</v>
      </c>
      <c r="B7" s="30" t="s">
        <v>158</v>
      </c>
      <c r="C7" s="30" t="s">
        <v>65</v>
      </c>
      <c r="D7" s="52" t="s">
        <v>162</v>
      </c>
      <c r="E7" s="23" t="s">
        <v>178</v>
      </c>
      <c r="F7" s="23" t="s">
        <v>190</v>
      </c>
      <c r="G7" s="23">
        <v>65</v>
      </c>
      <c r="H7" s="31">
        <v>26804</v>
      </c>
      <c r="I7" s="23">
        <v>5</v>
      </c>
      <c r="J7" s="76" t="s">
        <v>218</v>
      </c>
      <c r="K7" s="78">
        <v>30784007.995923001</v>
      </c>
      <c r="L7" s="78">
        <v>39997</v>
      </c>
      <c r="M7" s="78">
        <v>769.65792424239305</v>
      </c>
      <c r="N7" s="54">
        <v>1033.49</v>
      </c>
      <c r="O7" s="78">
        <v>14414624.034077</v>
      </c>
      <c r="P7" s="78">
        <v>713.55430000000001</v>
      </c>
      <c r="Q7" s="78">
        <v>20201.159230736899</v>
      </c>
      <c r="R7" s="55">
        <v>19292.599999999999</v>
      </c>
      <c r="S7" s="23" t="str">
        <f t="shared" si="0"/>
        <v>1</v>
      </c>
      <c r="T7" s="23" t="str">
        <f t="shared" si="2"/>
        <v>0</v>
      </c>
      <c r="U7" s="23" t="str">
        <f t="shared" si="1"/>
        <v>0</v>
      </c>
    </row>
    <row r="8" spans="1:21" ht="24.6" x14ac:dyDescent="0.4">
      <c r="A8" s="23" t="s">
        <v>188</v>
      </c>
      <c r="B8" s="30" t="s">
        <v>158</v>
      </c>
      <c r="C8" s="30" t="s">
        <v>66</v>
      </c>
      <c r="D8" s="52" t="s">
        <v>163</v>
      </c>
      <c r="E8" s="23" t="s">
        <v>178</v>
      </c>
      <c r="F8" s="23" t="s">
        <v>190</v>
      </c>
      <c r="G8" s="23">
        <v>36</v>
      </c>
      <c r="H8" s="31">
        <v>17443</v>
      </c>
      <c r="I8" s="23">
        <v>5</v>
      </c>
      <c r="J8" s="76" t="s">
        <v>218</v>
      </c>
      <c r="K8" s="78">
        <v>24303256.4026483</v>
      </c>
      <c r="L8" s="78">
        <v>18315</v>
      </c>
      <c r="M8" s="78">
        <v>1326.95912654372</v>
      </c>
      <c r="N8" s="54">
        <v>1033.49</v>
      </c>
      <c r="O8" s="78">
        <v>7398116.6873516999</v>
      </c>
      <c r="P8" s="78">
        <v>352.89609999999999</v>
      </c>
      <c r="Q8" s="78">
        <v>20964.008067393501</v>
      </c>
      <c r="R8" s="55">
        <v>19292.599999999999</v>
      </c>
      <c r="S8" s="23" t="str">
        <f t="shared" si="0"/>
        <v>0</v>
      </c>
      <c r="T8" s="23" t="str">
        <f t="shared" si="2"/>
        <v>0</v>
      </c>
      <c r="U8" s="23" t="str">
        <f t="shared" si="1"/>
        <v>0</v>
      </c>
    </row>
    <row r="9" spans="1:21" ht="24.6" x14ac:dyDescent="0.4">
      <c r="A9" s="23" t="s">
        <v>188</v>
      </c>
      <c r="B9" s="30" t="s">
        <v>158</v>
      </c>
      <c r="C9" s="30" t="s">
        <v>67</v>
      </c>
      <c r="D9" s="52" t="s">
        <v>164</v>
      </c>
      <c r="E9" s="23" t="s">
        <v>178</v>
      </c>
      <c r="F9" s="23" t="s">
        <v>190</v>
      </c>
      <c r="G9" s="23">
        <v>39</v>
      </c>
      <c r="H9" s="31">
        <v>32404</v>
      </c>
      <c r="I9" s="23">
        <v>6</v>
      </c>
      <c r="J9" s="76" t="s">
        <v>217</v>
      </c>
      <c r="K9" s="78">
        <v>36675738.333465897</v>
      </c>
      <c r="L9" s="78">
        <v>51521</v>
      </c>
      <c r="M9" s="78">
        <v>711.85998589829296</v>
      </c>
      <c r="N9" s="54">
        <v>1049.72</v>
      </c>
      <c r="O9" s="78">
        <v>9332638.5965340491</v>
      </c>
      <c r="P9" s="78">
        <v>972.45699999999999</v>
      </c>
      <c r="Q9" s="78">
        <v>9596.9678829337008</v>
      </c>
      <c r="R9" s="55">
        <v>18055.93</v>
      </c>
      <c r="S9" s="23" t="str">
        <f t="shared" si="0"/>
        <v>1</v>
      </c>
      <c r="T9" s="23" t="str">
        <f t="shared" si="2"/>
        <v>1</v>
      </c>
      <c r="U9" s="23" t="str">
        <f t="shared" si="1"/>
        <v>1</v>
      </c>
    </row>
    <row r="10" spans="1:21" ht="24.6" x14ac:dyDescent="0.4">
      <c r="A10" s="23" t="s">
        <v>188</v>
      </c>
      <c r="B10" s="30" t="s">
        <v>158</v>
      </c>
      <c r="C10" s="30" t="s">
        <v>68</v>
      </c>
      <c r="D10" s="71" t="s">
        <v>165</v>
      </c>
      <c r="E10" s="23" t="s">
        <v>178</v>
      </c>
      <c r="F10" s="23" t="s">
        <v>190</v>
      </c>
      <c r="G10" s="23">
        <v>60</v>
      </c>
      <c r="H10" s="72">
        <v>53811</v>
      </c>
      <c r="I10" s="23">
        <v>6</v>
      </c>
      <c r="J10" s="76" t="s">
        <v>217</v>
      </c>
      <c r="K10" s="78">
        <v>37839397.980316803</v>
      </c>
      <c r="L10" s="78">
        <v>51524</v>
      </c>
      <c r="M10" s="78">
        <v>734.40334563148701</v>
      </c>
      <c r="N10" s="73">
        <v>1049.72</v>
      </c>
      <c r="O10" s="78">
        <v>18485916.049683198</v>
      </c>
      <c r="P10" s="78">
        <v>1405.5264999999999</v>
      </c>
      <c r="Q10" s="78">
        <v>13152.3070178209</v>
      </c>
      <c r="R10" s="74">
        <v>18055.93</v>
      </c>
      <c r="S10" s="23" t="str">
        <f t="shared" si="0"/>
        <v>1</v>
      </c>
      <c r="T10" s="23" t="str">
        <f t="shared" si="2"/>
        <v>1</v>
      </c>
      <c r="U10" s="23" t="str">
        <f t="shared" si="1"/>
        <v>1</v>
      </c>
    </row>
    <row r="11" spans="1:21" ht="24.6" x14ac:dyDescent="0.4">
      <c r="A11" s="23" t="s">
        <v>188</v>
      </c>
      <c r="B11" s="30" t="s">
        <v>158</v>
      </c>
      <c r="C11" s="30" t="s">
        <v>69</v>
      </c>
      <c r="D11" s="52" t="s">
        <v>166</v>
      </c>
      <c r="E11" s="23" t="s">
        <v>178</v>
      </c>
      <c r="F11" s="23" t="s">
        <v>192</v>
      </c>
      <c r="G11" s="23">
        <v>114</v>
      </c>
      <c r="H11" s="31">
        <v>52906</v>
      </c>
      <c r="I11" s="23">
        <v>13</v>
      </c>
      <c r="J11" s="76" t="s">
        <v>220</v>
      </c>
      <c r="K11" s="78">
        <v>68856155.389533907</v>
      </c>
      <c r="L11" s="78">
        <v>67771</v>
      </c>
      <c r="M11" s="78">
        <v>1016.0120905628399</v>
      </c>
      <c r="N11" s="56">
        <v>1009.98</v>
      </c>
      <c r="O11" s="78">
        <v>21304711.590466101</v>
      </c>
      <c r="P11" s="78">
        <v>1679.0445999999999</v>
      </c>
      <c r="Q11" s="78">
        <v>12688.5918280349</v>
      </c>
      <c r="R11" s="57">
        <v>16120.42</v>
      </c>
      <c r="S11" s="23" t="str">
        <f t="shared" si="0"/>
        <v>0</v>
      </c>
      <c r="T11" s="23" t="str">
        <f t="shared" si="2"/>
        <v>1</v>
      </c>
      <c r="U11" s="23" t="str">
        <f t="shared" si="1"/>
        <v>0</v>
      </c>
    </row>
    <row r="12" spans="1:21" ht="24.6" x14ac:dyDescent="0.4">
      <c r="A12" s="23" t="s">
        <v>188</v>
      </c>
      <c r="B12" s="30" t="s">
        <v>158</v>
      </c>
      <c r="C12" s="30" t="s">
        <v>70</v>
      </c>
      <c r="D12" s="52" t="s">
        <v>167</v>
      </c>
      <c r="E12" s="23" t="s">
        <v>178</v>
      </c>
      <c r="F12" s="23" t="s">
        <v>190</v>
      </c>
      <c r="G12" s="23">
        <v>48</v>
      </c>
      <c r="H12" s="31">
        <v>37353</v>
      </c>
      <c r="I12" s="23">
        <v>6</v>
      </c>
      <c r="J12" s="76" t="s">
        <v>217</v>
      </c>
      <c r="K12" s="78">
        <v>33990518.405067801</v>
      </c>
      <c r="L12" s="78">
        <v>42157</v>
      </c>
      <c r="M12" s="78">
        <v>806.28409054410497</v>
      </c>
      <c r="N12" s="54">
        <v>1049.72</v>
      </c>
      <c r="O12" s="78">
        <v>13126840.0449322</v>
      </c>
      <c r="P12" s="78">
        <v>1002.9296000000001</v>
      </c>
      <c r="Q12" s="78">
        <v>13088.495987088399</v>
      </c>
      <c r="R12" s="55">
        <v>18055.93</v>
      </c>
      <c r="S12" s="23" t="str">
        <f t="shared" si="0"/>
        <v>1</v>
      </c>
      <c r="T12" s="23" t="str">
        <f t="shared" si="2"/>
        <v>1</v>
      </c>
      <c r="U12" s="23" t="str">
        <f t="shared" si="1"/>
        <v>1</v>
      </c>
    </row>
    <row r="13" spans="1:21" ht="24.6" x14ac:dyDescent="0.4">
      <c r="A13" s="23" t="s">
        <v>188</v>
      </c>
      <c r="B13" s="30" t="s">
        <v>158</v>
      </c>
      <c r="C13" s="30" t="s">
        <v>71</v>
      </c>
      <c r="D13" s="52" t="s">
        <v>168</v>
      </c>
      <c r="E13" s="23" t="s">
        <v>178</v>
      </c>
      <c r="F13" s="23" t="s">
        <v>190</v>
      </c>
      <c r="G13" s="23">
        <v>50</v>
      </c>
      <c r="H13" s="31">
        <v>43331</v>
      </c>
      <c r="I13" s="23">
        <v>6</v>
      </c>
      <c r="J13" s="76" t="s">
        <v>217</v>
      </c>
      <c r="K13" s="78">
        <v>39414257.080027997</v>
      </c>
      <c r="L13" s="78">
        <v>49312</v>
      </c>
      <c r="M13" s="78">
        <v>799.28327952684901</v>
      </c>
      <c r="N13" s="54">
        <v>1049.72</v>
      </c>
      <c r="O13" s="78">
        <v>14048547.999972001</v>
      </c>
      <c r="P13" s="78">
        <v>892.31989999999996</v>
      </c>
      <c r="Q13" s="78">
        <v>15743.8470216477</v>
      </c>
      <c r="R13" s="55">
        <v>18055.93</v>
      </c>
      <c r="S13" s="23" t="str">
        <f t="shared" si="0"/>
        <v>1</v>
      </c>
      <c r="T13" s="23" t="str">
        <f t="shared" si="2"/>
        <v>1</v>
      </c>
      <c r="U13" s="23" t="str">
        <f t="shared" si="1"/>
        <v>1</v>
      </c>
    </row>
    <row r="14" spans="1:21" ht="24.6" x14ac:dyDescent="0.4">
      <c r="A14" s="23" t="s">
        <v>188</v>
      </c>
      <c r="B14" s="30" t="s">
        <v>158</v>
      </c>
      <c r="C14" s="30" t="s">
        <v>76</v>
      </c>
      <c r="D14" s="52" t="s">
        <v>289</v>
      </c>
      <c r="E14" s="23" t="s">
        <v>178</v>
      </c>
      <c r="F14" s="23" t="s">
        <v>192</v>
      </c>
      <c r="G14" s="23">
        <v>197</v>
      </c>
      <c r="H14" s="31">
        <v>59978</v>
      </c>
      <c r="I14" s="23">
        <v>13</v>
      </c>
      <c r="J14" s="76" t="s">
        <v>220</v>
      </c>
      <c r="K14" s="78">
        <v>64080171.240549803</v>
      </c>
      <c r="L14" s="78">
        <v>71490</v>
      </c>
      <c r="M14" s="78">
        <v>896.35153504755601</v>
      </c>
      <c r="N14" s="54">
        <v>1009.98</v>
      </c>
      <c r="O14" s="78">
        <v>58522827.399450198</v>
      </c>
      <c r="P14" s="78">
        <v>4989.6400000000003</v>
      </c>
      <c r="Q14" s="78">
        <v>11728.867693751499</v>
      </c>
      <c r="R14" s="55">
        <v>16120.42</v>
      </c>
      <c r="S14" s="23" t="str">
        <f t="shared" si="0"/>
        <v>1</v>
      </c>
      <c r="T14" s="23" t="str">
        <f t="shared" si="2"/>
        <v>1</v>
      </c>
      <c r="U14" s="23" t="str">
        <f t="shared" si="1"/>
        <v>1</v>
      </c>
    </row>
    <row r="15" spans="1:21" ht="24.6" x14ac:dyDescent="0.4">
      <c r="A15" s="23" t="s">
        <v>188</v>
      </c>
      <c r="B15" s="30" t="s">
        <v>158</v>
      </c>
      <c r="C15" s="30" t="s">
        <v>87</v>
      </c>
      <c r="D15" s="52" t="s">
        <v>193</v>
      </c>
      <c r="E15" s="23" t="s">
        <v>178</v>
      </c>
      <c r="F15" s="23" t="s">
        <v>194</v>
      </c>
      <c r="G15" s="23">
        <v>20</v>
      </c>
      <c r="H15" s="31">
        <v>11725</v>
      </c>
      <c r="I15" s="23">
        <v>2</v>
      </c>
      <c r="J15" s="76" t="s">
        <v>221</v>
      </c>
      <c r="K15" s="78">
        <v>14447786.9779287</v>
      </c>
      <c r="L15" s="78">
        <v>16782</v>
      </c>
      <c r="M15" s="78">
        <v>860.90972338986296</v>
      </c>
      <c r="N15" s="56">
        <v>1210.5999999999999</v>
      </c>
      <c r="O15" s="78">
        <v>4756432.6220713304</v>
      </c>
      <c r="P15" s="78">
        <v>332.36989999999997</v>
      </c>
      <c r="Q15" s="78">
        <v>14310.659966715801</v>
      </c>
      <c r="R15" s="57">
        <v>22979.3</v>
      </c>
      <c r="S15" s="23" t="str">
        <f t="shared" si="0"/>
        <v>1</v>
      </c>
      <c r="T15" s="23" t="str">
        <f t="shared" si="2"/>
        <v>1</v>
      </c>
      <c r="U15" s="23" t="str">
        <f t="shared" si="1"/>
        <v>1</v>
      </c>
    </row>
    <row r="16" spans="1:21" ht="24.6" x14ac:dyDescent="0.4">
      <c r="A16" s="23" t="s">
        <v>188</v>
      </c>
      <c r="B16" s="30" t="s">
        <v>89</v>
      </c>
      <c r="C16" s="30" t="s">
        <v>37</v>
      </c>
      <c r="D16" s="52" t="s">
        <v>90</v>
      </c>
      <c r="E16" s="23" t="s">
        <v>179</v>
      </c>
      <c r="F16" s="23" t="s">
        <v>189</v>
      </c>
      <c r="G16" s="23">
        <v>272</v>
      </c>
      <c r="H16" s="31">
        <v>75286</v>
      </c>
      <c r="I16" s="23">
        <v>16</v>
      </c>
      <c r="J16" s="76" t="s">
        <v>216</v>
      </c>
      <c r="K16" s="78">
        <v>109983562.63968199</v>
      </c>
      <c r="L16" s="78">
        <v>85916</v>
      </c>
      <c r="M16" s="78">
        <v>1280.12899389731</v>
      </c>
      <c r="N16" s="54">
        <v>1168.48</v>
      </c>
      <c r="O16" s="78">
        <v>156325706.650318</v>
      </c>
      <c r="P16" s="78">
        <v>10300.3388</v>
      </c>
      <c r="Q16" s="78">
        <v>15176.753860787399</v>
      </c>
      <c r="R16" s="55">
        <v>18705.07</v>
      </c>
      <c r="S16" s="23" t="str">
        <f t="shared" si="0"/>
        <v>0</v>
      </c>
      <c r="T16" s="23" t="str">
        <f t="shared" si="2"/>
        <v>1</v>
      </c>
      <c r="U16" s="23" t="str">
        <f t="shared" si="1"/>
        <v>0</v>
      </c>
    </row>
    <row r="17" spans="1:21" ht="24.6" x14ac:dyDescent="0.4">
      <c r="A17" s="23" t="s">
        <v>188</v>
      </c>
      <c r="B17" s="30" t="s">
        <v>89</v>
      </c>
      <c r="C17" s="30" t="s">
        <v>38</v>
      </c>
      <c r="D17" s="52" t="s">
        <v>91</v>
      </c>
      <c r="E17" s="23" t="s">
        <v>178</v>
      </c>
      <c r="F17" s="23" t="s">
        <v>190</v>
      </c>
      <c r="G17" s="23">
        <v>37</v>
      </c>
      <c r="H17" s="31">
        <v>41251</v>
      </c>
      <c r="I17" s="23">
        <v>6</v>
      </c>
      <c r="J17" s="76" t="s">
        <v>217</v>
      </c>
      <c r="K17" s="78">
        <v>34571685.082502201</v>
      </c>
      <c r="L17" s="78">
        <v>38739</v>
      </c>
      <c r="M17" s="78">
        <v>892.42585204837906</v>
      </c>
      <c r="N17" s="54">
        <v>1049.72</v>
      </c>
      <c r="O17" s="78">
        <v>11317848.5174978</v>
      </c>
      <c r="P17" s="78">
        <v>918.1585</v>
      </c>
      <c r="Q17" s="78">
        <v>12326.682721445</v>
      </c>
      <c r="R17" s="55">
        <v>18055.93</v>
      </c>
      <c r="S17" s="23" t="str">
        <f t="shared" si="0"/>
        <v>1</v>
      </c>
      <c r="T17" s="23" t="str">
        <f t="shared" si="2"/>
        <v>1</v>
      </c>
      <c r="U17" s="23" t="str">
        <f t="shared" si="1"/>
        <v>1</v>
      </c>
    </row>
    <row r="18" spans="1:21" ht="24.6" x14ac:dyDescent="0.4">
      <c r="A18" s="23" t="s">
        <v>188</v>
      </c>
      <c r="B18" s="30" t="s">
        <v>89</v>
      </c>
      <c r="C18" s="30" t="s">
        <v>40</v>
      </c>
      <c r="D18" s="52" t="s">
        <v>92</v>
      </c>
      <c r="E18" s="23" t="s">
        <v>178</v>
      </c>
      <c r="F18" s="23" t="s">
        <v>191</v>
      </c>
      <c r="G18" s="23">
        <v>73</v>
      </c>
      <c r="H18" s="31">
        <v>48522</v>
      </c>
      <c r="I18" s="23">
        <v>9</v>
      </c>
      <c r="J18" s="76" t="s">
        <v>283</v>
      </c>
      <c r="K18" s="78">
        <v>38256301.645328298</v>
      </c>
      <c r="L18" s="78">
        <v>49487</v>
      </c>
      <c r="M18" s="78">
        <v>773.057603922814</v>
      </c>
      <c r="N18" s="54">
        <v>992.64</v>
      </c>
      <c r="O18" s="78">
        <v>21805954.324671701</v>
      </c>
      <c r="P18" s="78">
        <v>1678.3013000000001</v>
      </c>
      <c r="Q18" s="78">
        <v>12992.872212320701</v>
      </c>
      <c r="R18" s="57">
        <v>17143.7</v>
      </c>
      <c r="S18" s="23" t="str">
        <f t="shared" si="0"/>
        <v>1</v>
      </c>
      <c r="T18" s="23" t="str">
        <f t="shared" si="2"/>
        <v>1</v>
      </c>
      <c r="U18" s="23" t="str">
        <f t="shared" si="1"/>
        <v>1</v>
      </c>
    </row>
    <row r="19" spans="1:21" ht="24.6" x14ac:dyDescent="0.4">
      <c r="A19" s="23" t="s">
        <v>188</v>
      </c>
      <c r="B19" s="30" t="s">
        <v>89</v>
      </c>
      <c r="C19" s="30" t="s">
        <v>43</v>
      </c>
      <c r="D19" s="52" t="s">
        <v>93</v>
      </c>
      <c r="E19" s="23" t="s">
        <v>178</v>
      </c>
      <c r="F19" s="23" t="s">
        <v>192</v>
      </c>
      <c r="G19" s="23">
        <v>157</v>
      </c>
      <c r="H19" s="31">
        <v>52869</v>
      </c>
      <c r="I19" s="23">
        <v>13</v>
      </c>
      <c r="J19" s="76" t="s">
        <v>220</v>
      </c>
      <c r="K19" s="78">
        <v>47852537.522309102</v>
      </c>
      <c r="L19" s="78">
        <v>42433</v>
      </c>
      <c r="M19" s="78">
        <v>1127.7198765656201</v>
      </c>
      <c r="N19" s="54">
        <v>1009.98</v>
      </c>
      <c r="O19" s="78">
        <v>39970110.387690902</v>
      </c>
      <c r="P19" s="78">
        <v>1259.3547000000001</v>
      </c>
      <c r="Q19" s="78">
        <v>31738.564510610799</v>
      </c>
      <c r="R19" s="55">
        <v>16120.42</v>
      </c>
      <c r="S19" s="23" t="str">
        <f t="shared" si="0"/>
        <v>0</v>
      </c>
      <c r="T19" s="23" t="str">
        <f t="shared" si="2"/>
        <v>0</v>
      </c>
      <c r="U19" s="23" t="str">
        <f t="shared" si="1"/>
        <v>0</v>
      </c>
    </row>
    <row r="20" spans="1:21" ht="24.6" x14ac:dyDescent="0.4">
      <c r="A20" s="23" t="s">
        <v>188</v>
      </c>
      <c r="B20" s="30" t="s">
        <v>89</v>
      </c>
      <c r="C20" s="30" t="s">
        <v>44</v>
      </c>
      <c r="D20" s="52" t="s">
        <v>94</v>
      </c>
      <c r="E20" s="23" t="s">
        <v>178</v>
      </c>
      <c r="F20" s="23" t="s">
        <v>190</v>
      </c>
      <c r="G20" s="23">
        <v>41</v>
      </c>
      <c r="H20" s="31">
        <v>30357</v>
      </c>
      <c r="I20" s="23">
        <v>6</v>
      </c>
      <c r="J20" s="76" t="s">
        <v>217</v>
      </c>
      <c r="K20" s="78">
        <v>30018163.216946799</v>
      </c>
      <c r="L20" s="78">
        <v>33893</v>
      </c>
      <c r="M20" s="78">
        <v>885.674422947121</v>
      </c>
      <c r="N20" s="54">
        <v>1049.72</v>
      </c>
      <c r="O20" s="78">
        <v>14602324.193053201</v>
      </c>
      <c r="P20" s="78">
        <v>1148.4746</v>
      </c>
      <c r="Q20" s="78">
        <v>12714.5382170866</v>
      </c>
      <c r="R20" s="55">
        <v>18055.93</v>
      </c>
      <c r="S20" s="23" t="str">
        <f t="shared" si="0"/>
        <v>1</v>
      </c>
      <c r="T20" s="23" t="str">
        <f t="shared" si="2"/>
        <v>1</v>
      </c>
      <c r="U20" s="23" t="str">
        <f t="shared" si="1"/>
        <v>1</v>
      </c>
    </row>
    <row r="21" spans="1:21" ht="24.6" x14ac:dyDescent="0.4">
      <c r="A21" s="23" t="s">
        <v>188</v>
      </c>
      <c r="B21" s="30" t="s">
        <v>89</v>
      </c>
      <c r="C21" s="30" t="s">
        <v>45</v>
      </c>
      <c r="D21" s="52" t="s">
        <v>95</v>
      </c>
      <c r="E21" s="23" t="s">
        <v>178</v>
      </c>
      <c r="F21" s="23" t="s">
        <v>190</v>
      </c>
      <c r="G21" s="23">
        <v>45</v>
      </c>
      <c r="H21" s="31">
        <v>30863</v>
      </c>
      <c r="I21" s="23">
        <v>6</v>
      </c>
      <c r="J21" s="76" t="s">
        <v>217</v>
      </c>
      <c r="K21" s="78">
        <v>32398878.721819699</v>
      </c>
      <c r="L21" s="78">
        <v>28852</v>
      </c>
      <c r="M21" s="78">
        <v>1122.93354782406</v>
      </c>
      <c r="N21" s="54">
        <v>1049.72</v>
      </c>
      <c r="O21" s="78">
        <v>11048551.6781803</v>
      </c>
      <c r="P21" s="78">
        <v>999.38</v>
      </c>
      <c r="Q21" s="78">
        <v>11055.4060299188</v>
      </c>
      <c r="R21" s="55">
        <v>18055.93</v>
      </c>
      <c r="S21" s="23" t="str">
        <f t="shared" si="0"/>
        <v>0</v>
      </c>
      <c r="T21" s="23" t="str">
        <f t="shared" si="2"/>
        <v>1</v>
      </c>
      <c r="U21" s="23" t="str">
        <f t="shared" si="1"/>
        <v>0</v>
      </c>
    </row>
    <row r="22" spans="1:21" ht="24.6" x14ac:dyDescent="0.4">
      <c r="A22" s="23" t="s">
        <v>188</v>
      </c>
      <c r="B22" s="30" t="s">
        <v>89</v>
      </c>
      <c r="C22" s="30" t="s">
        <v>46</v>
      </c>
      <c r="D22" s="52" t="s">
        <v>96</v>
      </c>
      <c r="E22" s="23" t="s">
        <v>178</v>
      </c>
      <c r="F22" s="23" t="s">
        <v>190</v>
      </c>
      <c r="G22" s="23">
        <v>38</v>
      </c>
      <c r="H22" s="31">
        <v>31290</v>
      </c>
      <c r="I22" s="23">
        <v>6</v>
      </c>
      <c r="J22" s="76" t="s">
        <v>217</v>
      </c>
      <c r="K22" s="78">
        <v>27822786.5147276</v>
      </c>
      <c r="L22" s="78">
        <v>29680</v>
      </c>
      <c r="M22" s="78">
        <v>937.42542165524105</v>
      </c>
      <c r="N22" s="54">
        <v>1049.72</v>
      </c>
      <c r="O22" s="78">
        <v>10814363.5252725</v>
      </c>
      <c r="P22" s="78">
        <v>802.55240000000003</v>
      </c>
      <c r="Q22" s="78">
        <v>13474.9625386111</v>
      </c>
      <c r="R22" s="55">
        <v>18055.93</v>
      </c>
      <c r="S22" s="23" t="str">
        <f t="shared" si="0"/>
        <v>1</v>
      </c>
      <c r="T22" s="23" t="str">
        <f t="shared" si="2"/>
        <v>1</v>
      </c>
      <c r="U22" s="23" t="str">
        <f t="shared" si="1"/>
        <v>1</v>
      </c>
    </row>
    <row r="23" spans="1:21" ht="24.6" x14ac:dyDescent="0.4">
      <c r="A23" s="23" t="s">
        <v>188</v>
      </c>
      <c r="B23" s="30" t="s">
        <v>89</v>
      </c>
      <c r="C23" s="30" t="s">
        <v>47</v>
      </c>
      <c r="D23" s="52" t="s">
        <v>97</v>
      </c>
      <c r="E23" s="23" t="s">
        <v>178</v>
      </c>
      <c r="F23" s="23" t="s">
        <v>194</v>
      </c>
      <c r="G23" s="23">
        <v>32</v>
      </c>
      <c r="H23" s="31">
        <v>11249</v>
      </c>
      <c r="I23" s="23">
        <v>2</v>
      </c>
      <c r="J23" s="76" t="s">
        <v>221</v>
      </c>
      <c r="K23" s="78">
        <v>17968777.348526102</v>
      </c>
      <c r="L23" s="78">
        <v>12996</v>
      </c>
      <c r="M23" s="78">
        <v>1382.63906960035</v>
      </c>
      <c r="N23" s="56">
        <v>1210.5999999999999</v>
      </c>
      <c r="O23" s="78">
        <v>5251405.2514738804</v>
      </c>
      <c r="P23" s="78">
        <v>348.55529999999999</v>
      </c>
      <c r="Q23" s="78">
        <v>15066.203989650699</v>
      </c>
      <c r="R23" s="57">
        <v>22979.3</v>
      </c>
      <c r="S23" s="23" t="str">
        <f t="shared" si="0"/>
        <v>0</v>
      </c>
      <c r="T23" s="23" t="str">
        <f t="shared" si="2"/>
        <v>1</v>
      </c>
      <c r="U23" s="23" t="str">
        <f t="shared" si="1"/>
        <v>0</v>
      </c>
    </row>
    <row r="24" spans="1:21" ht="24.6" x14ac:dyDescent="0.4">
      <c r="A24" s="23" t="s">
        <v>188</v>
      </c>
      <c r="B24" s="30" t="s">
        <v>123</v>
      </c>
      <c r="C24" s="30" t="s">
        <v>2</v>
      </c>
      <c r="D24" s="52" t="s">
        <v>124</v>
      </c>
      <c r="E24" s="23" t="s">
        <v>179</v>
      </c>
      <c r="F24" s="23" t="s">
        <v>189</v>
      </c>
      <c r="G24" s="23">
        <v>548</v>
      </c>
      <c r="H24" s="31">
        <v>91973</v>
      </c>
      <c r="I24" s="23">
        <v>17</v>
      </c>
      <c r="J24" s="76" t="s">
        <v>222</v>
      </c>
      <c r="K24" s="78">
        <v>175691102.93089801</v>
      </c>
      <c r="L24" s="78">
        <v>148898</v>
      </c>
      <c r="M24" s="78">
        <v>1179.9426649847401</v>
      </c>
      <c r="N24" s="54">
        <v>1357.4</v>
      </c>
      <c r="O24" s="78">
        <v>302785094.10910201</v>
      </c>
      <c r="P24" s="78">
        <v>19833.985000000001</v>
      </c>
      <c r="Q24" s="78">
        <v>15265.973736952101</v>
      </c>
      <c r="R24" s="55">
        <v>18434.39</v>
      </c>
      <c r="S24" s="23" t="str">
        <f t="shared" si="0"/>
        <v>1</v>
      </c>
      <c r="T24" s="23" t="str">
        <f t="shared" si="2"/>
        <v>1</v>
      </c>
      <c r="U24" s="23" t="str">
        <f t="shared" si="1"/>
        <v>1</v>
      </c>
    </row>
    <row r="25" spans="1:21" ht="24.6" x14ac:dyDescent="0.4">
      <c r="A25" s="23" t="s">
        <v>188</v>
      </c>
      <c r="B25" s="30" t="s">
        <v>123</v>
      </c>
      <c r="C25" s="30" t="s">
        <v>27</v>
      </c>
      <c r="D25" s="51" t="s">
        <v>125</v>
      </c>
      <c r="E25" s="23" t="s">
        <v>178</v>
      </c>
      <c r="F25" s="23" t="s">
        <v>190</v>
      </c>
      <c r="G25" s="23">
        <v>30</v>
      </c>
      <c r="H25" s="31">
        <v>21702</v>
      </c>
      <c r="I25" s="23">
        <v>5</v>
      </c>
      <c r="J25" s="76" t="s">
        <v>218</v>
      </c>
      <c r="K25" s="78">
        <v>21323653.614783201</v>
      </c>
      <c r="L25" s="78">
        <v>26071</v>
      </c>
      <c r="M25" s="78">
        <v>817.90700835346695</v>
      </c>
      <c r="N25" s="54">
        <v>1033.49</v>
      </c>
      <c r="O25" s="78">
        <v>11295892.925216701</v>
      </c>
      <c r="P25" s="78">
        <v>1431.7021999999999</v>
      </c>
      <c r="Q25" s="78">
        <v>7889.8341604956304</v>
      </c>
      <c r="R25" s="55">
        <v>19292.599999999999</v>
      </c>
      <c r="S25" s="23" t="str">
        <f t="shared" si="0"/>
        <v>1</v>
      </c>
      <c r="T25" s="23" t="str">
        <f t="shared" si="2"/>
        <v>1</v>
      </c>
      <c r="U25" s="23" t="str">
        <f t="shared" si="1"/>
        <v>1</v>
      </c>
    </row>
    <row r="26" spans="1:21" ht="24.6" x14ac:dyDescent="0.4">
      <c r="A26" s="23" t="s">
        <v>188</v>
      </c>
      <c r="B26" s="30" t="s">
        <v>123</v>
      </c>
      <c r="C26" s="30" t="s">
        <v>28</v>
      </c>
      <c r="D26" s="51" t="s">
        <v>126</v>
      </c>
      <c r="E26" s="23" t="s">
        <v>178</v>
      </c>
      <c r="F26" s="23" t="s">
        <v>191</v>
      </c>
      <c r="G26" s="23">
        <v>59</v>
      </c>
      <c r="H26" s="31">
        <v>47311</v>
      </c>
      <c r="I26" s="23">
        <v>9</v>
      </c>
      <c r="J26" s="76" t="s">
        <v>283</v>
      </c>
      <c r="K26" s="78">
        <v>42058306.776514404</v>
      </c>
      <c r="L26" s="78">
        <v>48776</v>
      </c>
      <c r="M26" s="78">
        <v>862.27461818341703</v>
      </c>
      <c r="N26" s="54">
        <v>992.64</v>
      </c>
      <c r="O26" s="78">
        <v>18433539.643485598</v>
      </c>
      <c r="P26" s="78">
        <v>1649.5552</v>
      </c>
      <c r="Q26" s="78">
        <v>11174.854678088701</v>
      </c>
      <c r="R26" s="55">
        <v>17143.7</v>
      </c>
      <c r="S26" s="23" t="str">
        <f t="shared" si="0"/>
        <v>1</v>
      </c>
      <c r="T26" s="23" t="str">
        <f t="shared" si="2"/>
        <v>1</v>
      </c>
      <c r="U26" s="23" t="str">
        <f t="shared" si="1"/>
        <v>1</v>
      </c>
    </row>
    <row r="27" spans="1:21" ht="24.6" x14ac:dyDescent="0.4">
      <c r="A27" s="23" t="s">
        <v>188</v>
      </c>
      <c r="B27" s="30" t="s">
        <v>123</v>
      </c>
      <c r="C27" s="30" t="s">
        <v>29</v>
      </c>
      <c r="D27" s="51" t="s">
        <v>127</v>
      </c>
      <c r="E27" s="23" t="s">
        <v>178</v>
      </c>
      <c r="F27" s="23" t="s">
        <v>190</v>
      </c>
      <c r="G27" s="23">
        <v>34</v>
      </c>
      <c r="H27" s="31">
        <v>34991</v>
      </c>
      <c r="I27" s="23">
        <v>6</v>
      </c>
      <c r="J27" s="76" t="s">
        <v>217</v>
      </c>
      <c r="K27" s="78">
        <v>34191892.960603602</v>
      </c>
      <c r="L27" s="78">
        <v>34122</v>
      </c>
      <c r="M27" s="78">
        <v>1002.04832543824</v>
      </c>
      <c r="N27" s="54">
        <v>1049.72</v>
      </c>
      <c r="O27" s="78">
        <v>14093409.819396401</v>
      </c>
      <c r="P27" s="78">
        <v>1363.2257999999999</v>
      </c>
      <c r="Q27" s="78">
        <v>10338.279850188001</v>
      </c>
      <c r="R27" s="55">
        <v>18055.93</v>
      </c>
      <c r="S27" s="23" t="str">
        <f t="shared" si="0"/>
        <v>1</v>
      </c>
      <c r="T27" s="23" t="str">
        <f t="shared" si="2"/>
        <v>1</v>
      </c>
      <c r="U27" s="23" t="str">
        <f t="shared" si="1"/>
        <v>1</v>
      </c>
    </row>
    <row r="28" spans="1:21" ht="24.6" x14ac:dyDescent="0.4">
      <c r="A28" s="23" t="s">
        <v>188</v>
      </c>
      <c r="B28" s="30" t="s">
        <v>123</v>
      </c>
      <c r="C28" s="30" t="s">
        <v>30</v>
      </c>
      <c r="D28" s="51" t="s">
        <v>128</v>
      </c>
      <c r="E28" s="23" t="s">
        <v>178</v>
      </c>
      <c r="F28" s="23" t="s">
        <v>194</v>
      </c>
      <c r="G28" s="23">
        <v>20</v>
      </c>
      <c r="H28" s="31">
        <v>8712</v>
      </c>
      <c r="I28" s="23">
        <v>2</v>
      </c>
      <c r="J28" s="76" t="s">
        <v>221</v>
      </c>
      <c r="K28" s="78">
        <v>17552643.046033099</v>
      </c>
      <c r="L28" s="78">
        <v>13860</v>
      </c>
      <c r="M28" s="78">
        <v>1266.42446219575</v>
      </c>
      <c r="N28" s="56">
        <v>1210.5999999999999</v>
      </c>
      <c r="O28" s="78">
        <v>5475434.1039669001</v>
      </c>
      <c r="P28" s="78">
        <v>313.24200000000002</v>
      </c>
      <c r="Q28" s="78">
        <v>17479.8848940018</v>
      </c>
      <c r="R28" s="57">
        <v>22979.3</v>
      </c>
      <c r="S28" s="23" t="str">
        <f t="shared" si="0"/>
        <v>0</v>
      </c>
      <c r="T28" s="23" t="str">
        <f t="shared" si="2"/>
        <v>1</v>
      </c>
      <c r="U28" s="23" t="str">
        <f t="shared" si="1"/>
        <v>0</v>
      </c>
    </row>
    <row r="29" spans="1:21" ht="24.6" x14ac:dyDescent="0.4">
      <c r="A29" s="23" t="s">
        <v>188</v>
      </c>
      <c r="B29" s="30" t="s">
        <v>123</v>
      </c>
      <c r="C29" s="30" t="s">
        <v>31</v>
      </c>
      <c r="D29" s="51" t="s">
        <v>129</v>
      </c>
      <c r="E29" s="23" t="s">
        <v>178</v>
      </c>
      <c r="F29" s="23" t="s">
        <v>190</v>
      </c>
      <c r="G29" s="23">
        <v>30</v>
      </c>
      <c r="H29" s="31">
        <v>17905</v>
      </c>
      <c r="I29" s="23">
        <v>5</v>
      </c>
      <c r="J29" s="76" t="s">
        <v>218</v>
      </c>
      <c r="K29" s="78">
        <v>20298552.5310269</v>
      </c>
      <c r="L29" s="78">
        <v>29237</v>
      </c>
      <c r="M29" s="78">
        <v>694.27617508728201</v>
      </c>
      <c r="N29" s="54">
        <v>1033.49</v>
      </c>
      <c r="O29" s="78">
        <v>6719119.9089731202</v>
      </c>
      <c r="P29" s="78">
        <v>1661.9364</v>
      </c>
      <c r="Q29" s="78">
        <v>4042.94647434951</v>
      </c>
      <c r="R29" s="55">
        <v>19292.599999999999</v>
      </c>
      <c r="S29" s="23" t="str">
        <f t="shared" si="0"/>
        <v>1</v>
      </c>
      <c r="T29" s="23" t="str">
        <f t="shared" si="2"/>
        <v>1</v>
      </c>
      <c r="U29" s="23" t="str">
        <f t="shared" si="1"/>
        <v>1</v>
      </c>
    </row>
    <row r="30" spans="1:21" ht="24.6" x14ac:dyDescent="0.4">
      <c r="A30" s="23" t="s">
        <v>188</v>
      </c>
      <c r="B30" s="30" t="s">
        <v>123</v>
      </c>
      <c r="C30" s="30" t="s">
        <v>32</v>
      </c>
      <c r="D30" s="51" t="s">
        <v>130</v>
      </c>
      <c r="E30" s="23" t="s">
        <v>178</v>
      </c>
      <c r="F30" s="23" t="s">
        <v>190</v>
      </c>
      <c r="G30" s="23">
        <v>35</v>
      </c>
      <c r="H30" s="31">
        <v>20551</v>
      </c>
      <c r="I30" s="23">
        <v>5</v>
      </c>
      <c r="J30" s="76" t="s">
        <v>218</v>
      </c>
      <c r="K30" s="78">
        <v>24778822.267657001</v>
      </c>
      <c r="L30" s="78">
        <v>24211</v>
      </c>
      <c r="M30" s="78">
        <v>1023.4530695823</v>
      </c>
      <c r="N30" s="54">
        <v>1033.49</v>
      </c>
      <c r="O30" s="78">
        <v>10583436.142343</v>
      </c>
      <c r="P30" s="78">
        <v>737.33100000000002</v>
      </c>
      <c r="Q30" s="78">
        <v>14353.711077308501</v>
      </c>
      <c r="R30" s="55">
        <v>19292.599999999999</v>
      </c>
      <c r="S30" s="23" t="str">
        <f t="shared" si="0"/>
        <v>1</v>
      </c>
      <c r="T30" s="23" t="str">
        <f t="shared" si="2"/>
        <v>1</v>
      </c>
      <c r="U30" s="23" t="str">
        <f t="shared" si="1"/>
        <v>1</v>
      </c>
    </row>
    <row r="31" spans="1:21" ht="24.6" x14ac:dyDescent="0.4">
      <c r="A31" s="23" t="s">
        <v>188</v>
      </c>
      <c r="B31" s="30" t="s">
        <v>123</v>
      </c>
      <c r="C31" s="30" t="s">
        <v>33</v>
      </c>
      <c r="D31" s="51" t="s">
        <v>131</v>
      </c>
      <c r="E31" s="23" t="s">
        <v>178</v>
      </c>
      <c r="F31" s="23" t="s">
        <v>192</v>
      </c>
      <c r="G31" s="23">
        <v>120</v>
      </c>
      <c r="H31" s="31">
        <v>84991</v>
      </c>
      <c r="I31" s="23">
        <v>13</v>
      </c>
      <c r="J31" s="76" t="s">
        <v>220</v>
      </c>
      <c r="K31" s="78">
        <v>65994035.375237599</v>
      </c>
      <c r="L31" s="78">
        <v>75760</v>
      </c>
      <c r="M31" s="78">
        <v>871.09339196459302</v>
      </c>
      <c r="N31" s="54">
        <v>1009.98</v>
      </c>
      <c r="O31" s="78">
        <v>50014293.724762402</v>
      </c>
      <c r="P31" s="78">
        <v>4570.4736000000003</v>
      </c>
      <c r="Q31" s="78">
        <v>10942.9127267604</v>
      </c>
      <c r="R31" s="55">
        <v>16120.42</v>
      </c>
      <c r="S31" s="23" t="str">
        <f t="shared" si="0"/>
        <v>1</v>
      </c>
      <c r="T31" s="23" t="str">
        <f t="shared" si="2"/>
        <v>1</v>
      </c>
      <c r="U31" s="23" t="str">
        <f t="shared" si="1"/>
        <v>1</v>
      </c>
    </row>
    <row r="32" spans="1:21" ht="24.6" x14ac:dyDescent="0.4">
      <c r="A32" s="23" t="s">
        <v>188</v>
      </c>
      <c r="B32" s="30" t="s">
        <v>123</v>
      </c>
      <c r="C32" s="30" t="s">
        <v>34</v>
      </c>
      <c r="D32" s="51" t="s">
        <v>132</v>
      </c>
      <c r="E32" s="23" t="s">
        <v>178</v>
      </c>
      <c r="F32" s="23" t="s">
        <v>190</v>
      </c>
      <c r="G32" s="23">
        <v>32</v>
      </c>
      <c r="H32" s="31">
        <v>26550</v>
      </c>
      <c r="I32" s="23">
        <v>5</v>
      </c>
      <c r="J32" s="76" t="s">
        <v>218</v>
      </c>
      <c r="K32" s="78">
        <v>22827778.352990199</v>
      </c>
      <c r="L32" s="78">
        <v>27594</v>
      </c>
      <c r="M32" s="78">
        <v>827.27326059977395</v>
      </c>
      <c r="N32" s="54">
        <v>1033.49</v>
      </c>
      <c r="O32" s="78">
        <v>11904200.817009799</v>
      </c>
      <c r="P32" s="78">
        <v>896.2405</v>
      </c>
      <c r="Q32" s="78">
        <v>13282.373221261299</v>
      </c>
      <c r="R32" s="55">
        <v>19292.599999999999</v>
      </c>
      <c r="S32" s="23" t="str">
        <f t="shared" si="0"/>
        <v>1</v>
      </c>
      <c r="T32" s="23" t="str">
        <f t="shared" si="2"/>
        <v>1</v>
      </c>
      <c r="U32" s="23" t="str">
        <f t="shared" si="1"/>
        <v>1</v>
      </c>
    </row>
    <row r="33" spans="1:21" ht="24.6" x14ac:dyDescent="0.4">
      <c r="A33" s="23" t="s">
        <v>188</v>
      </c>
      <c r="B33" s="30" t="s">
        <v>123</v>
      </c>
      <c r="C33" s="30" t="s">
        <v>35</v>
      </c>
      <c r="D33" s="51" t="s">
        <v>133</v>
      </c>
      <c r="E33" s="23" t="s">
        <v>178</v>
      </c>
      <c r="F33" s="23" t="s">
        <v>190</v>
      </c>
      <c r="G33" s="23">
        <v>40</v>
      </c>
      <c r="H33" s="31">
        <v>20198</v>
      </c>
      <c r="I33" s="23">
        <v>5</v>
      </c>
      <c r="J33" s="76" t="s">
        <v>218</v>
      </c>
      <c r="K33" s="78">
        <v>22621053.202310901</v>
      </c>
      <c r="L33" s="78">
        <v>29651</v>
      </c>
      <c r="M33" s="78">
        <v>762.91029652662405</v>
      </c>
      <c r="N33" s="54">
        <v>1033.49</v>
      </c>
      <c r="O33" s="78">
        <v>13112644.8976891</v>
      </c>
      <c r="P33" s="78">
        <v>1129</v>
      </c>
      <c r="Q33" s="78">
        <v>11614.388749060299</v>
      </c>
      <c r="R33" s="55">
        <v>19292.599999999999</v>
      </c>
      <c r="S33" s="23" t="str">
        <f t="shared" si="0"/>
        <v>1</v>
      </c>
      <c r="T33" s="23" t="str">
        <f t="shared" si="2"/>
        <v>1</v>
      </c>
      <c r="U33" s="23" t="str">
        <f t="shared" si="1"/>
        <v>1</v>
      </c>
    </row>
    <row r="34" spans="1:21" ht="24.6" x14ac:dyDescent="0.4">
      <c r="A34" s="23" t="s">
        <v>188</v>
      </c>
      <c r="B34" s="30" t="s">
        <v>123</v>
      </c>
      <c r="C34" s="30" t="s">
        <v>36</v>
      </c>
      <c r="D34" s="51" t="s">
        <v>134</v>
      </c>
      <c r="E34" s="23" t="s">
        <v>178</v>
      </c>
      <c r="F34" s="23" t="s">
        <v>190</v>
      </c>
      <c r="G34" s="23">
        <v>40</v>
      </c>
      <c r="H34" s="31">
        <v>31626</v>
      </c>
      <c r="I34" s="23">
        <v>6</v>
      </c>
      <c r="J34" s="76" t="s">
        <v>217</v>
      </c>
      <c r="K34" s="78">
        <v>30273556.9934806</v>
      </c>
      <c r="L34" s="78">
        <v>47478</v>
      </c>
      <c r="M34" s="78">
        <v>637.633366895839</v>
      </c>
      <c r="N34" s="54">
        <v>1049.72</v>
      </c>
      <c r="O34" s="78">
        <v>12440729.786519401</v>
      </c>
      <c r="P34" s="78">
        <v>1319.6034999999999</v>
      </c>
      <c r="Q34" s="78">
        <v>9427.6271520342107</v>
      </c>
      <c r="R34" s="55">
        <v>18055.93</v>
      </c>
      <c r="S34" s="23" t="str">
        <f t="shared" si="0"/>
        <v>1</v>
      </c>
      <c r="T34" s="23" t="str">
        <f t="shared" si="2"/>
        <v>1</v>
      </c>
      <c r="U34" s="23" t="str">
        <f t="shared" si="1"/>
        <v>1</v>
      </c>
    </row>
    <row r="35" spans="1:21" ht="24.6" x14ac:dyDescent="0.4">
      <c r="A35" s="23" t="s">
        <v>188</v>
      </c>
      <c r="B35" s="30" t="s">
        <v>123</v>
      </c>
      <c r="C35" s="30" t="s">
        <v>73</v>
      </c>
      <c r="D35" s="51" t="s">
        <v>290</v>
      </c>
      <c r="E35" s="23" t="s">
        <v>178</v>
      </c>
      <c r="F35" s="23" t="s">
        <v>192</v>
      </c>
      <c r="G35" s="23">
        <v>60</v>
      </c>
      <c r="H35" s="31">
        <v>41696</v>
      </c>
      <c r="I35" s="23">
        <v>12</v>
      </c>
      <c r="J35" s="76" t="s">
        <v>223</v>
      </c>
      <c r="K35" s="78">
        <v>49305529.633550003</v>
      </c>
      <c r="L35" s="78">
        <v>52581</v>
      </c>
      <c r="M35" s="78">
        <v>937.70619869439497</v>
      </c>
      <c r="N35" s="56">
        <v>1103.4100000000001</v>
      </c>
      <c r="O35" s="78">
        <v>24053988.516449999</v>
      </c>
      <c r="P35" s="78">
        <v>1668.4751000000001</v>
      </c>
      <c r="Q35" s="78">
        <v>14416.750071037901</v>
      </c>
      <c r="R35" s="57">
        <v>19755.38</v>
      </c>
      <c r="S35" s="23" t="str">
        <f t="shared" si="0"/>
        <v>1</v>
      </c>
      <c r="T35" s="23" t="str">
        <f t="shared" si="2"/>
        <v>1</v>
      </c>
      <c r="U35" s="23" t="str">
        <f t="shared" si="1"/>
        <v>1</v>
      </c>
    </row>
    <row r="36" spans="1:21" ht="26.4" customHeight="1" x14ac:dyDescent="0.4">
      <c r="A36" s="23" t="s">
        <v>188</v>
      </c>
      <c r="B36" s="30" t="s">
        <v>123</v>
      </c>
      <c r="C36" s="30" t="s">
        <v>77</v>
      </c>
      <c r="D36" s="51" t="s">
        <v>135</v>
      </c>
      <c r="E36" s="23" t="s">
        <v>178</v>
      </c>
      <c r="F36" s="23" t="s">
        <v>190</v>
      </c>
      <c r="G36" s="23">
        <v>32</v>
      </c>
      <c r="H36" s="31">
        <v>30645</v>
      </c>
      <c r="I36" s="23">
        <v>6</v>
      </c>
      <c r="J36" s="76" t="s">
        <v>217</v>
      </c>
      <c r="K36" s="78">
        <v>25835878.329314198</v>
      </c>
      <c r="L36" s="78">
        <v>30503</v>
      </c>
      <c r="M36" s="78">
        <v>846.99466705944405</v>
      </c>
      <c r="N36" s="54">
        <v>1049.72</v>
      </c>
      <c r="O36" s="78">
        <v>8348467.0706857601</v>
      </c>
      <c r="P36" s="78">
        <v>713.74</v>
      </c>
      <c r="Q36" s="78">
        <v>11696.790246708601</v>
      </c>
      <c r="R36" s="55">
        <v>18055.93</v>
      </c>
      <c r="S36" s="23" t="str">
        <f t="shared" ref="S36:S67" si="3">IF(AND(M36&lt;=N36),"1","0")</f>
        <v>1</v>
      </c>
      <c r="T36" s="23" t="str">
        <f t="shared" si="2"/>
        <v>1</v>
      </c>
      <c r="U36" s="23" t="str">
        <f t="shared" ref="U36:U67" si="4">IF(AND(M36&lt;=N36,Q36&lt;=R36),"1","0")</f>
        <v>1</v>
      </c>
    </row>
    <row r="37" spans="1:21" ht="24.6" x14ac:dyDescent="0.4">
      <c r="A37" s="23" t="s">
        <v>188</v>
      </c>
      <c r="B37" s="30" t="s">
        <v>123</v>
      </c>
      <c r="C37" s="30" t="s">
        <v>86</v>
      </c>
      <c r="D37" s="51" t="s">
        <v>136</v>
      </c>
      <c r="E37" s="23" t="s">
        <v>178</v>
      </c>
      <c r="F37" s="23" t="s">
        <v>190</v>
      </c>
      <c r="G37" s="23">
        <v>30</v>
      </c>
      <c r="H37" s="31">
        <v>19546</v>
      </c>
      <c r="I37" s="23">
        <v>5</v>
      </c>
      <c r="J37" s="76" t="s">
        <v>218</v>
      </c>
      <c r="K37" s="78">
        <v>29420880.925607901</v>
      </c>
      <c r="L37" s="78">
        <v>29461</v>
      </c>
      <c r="M37" s="78">
        <v>998.63823107185499</v>
      </c>
      <c r="N37" s="54">
        <v>1033.49</v>
      </c>
      <c r="O37" s="78">
        <v>9843062.0743920896</v>
      </c>
      <c r="P37" s="78">
        <v>868.32650000000001</v>
      </c>
      <c r="Q37" s="78">
        <v>11335.669329903099</v>
      </c>
      <c r="R37" s="55">
        <v>19292.599999999999</v>
      </c>
      <c r="S37" s="23" t="str">
        <f t="shared" si="3"/>
        <v>1</v>
      </c>
      <c r="T37" s="23" t="str">
        <f t="shared" si="2"/>
        <v>1</v>
      </c>
      <c r="U37" s="23" t="str">
        <f t="shared" si="4"/>
        <v>1</v>
      </c>
    </row>
    <row r="38" spans="1:21" ht="24.6" x14ac:dyDescent="0.4">
      <c r="A38" s="23" t="s">
        <v>188</v>
      </c>
      <c r="B38" s="30" t="s">
        <v>145</v>
      </c>
      <c r="C38" s="30" t="s">
        <v>4</v>
      </c>
      <c r="D38" s="51" t="s">
        <v>146</v>
      </c>
      <c r="E38" s="23" t="s">
        <v>177</v>
      </c>
      <c r="F38" s="23" t="s">
        <v>195</v>
      </c>
      <c r="G38" s="23">
        <v>907</v>
      </c>
      <c r="H38" s="31">
        <v>143786</v>
      </c>
      <c r="I38" s="23">
        <v>19</v>
      </c>
      <c r="J38" s="76" t="s">
        <v>224</v>
      </c>
      <c r="K38" s="78">
        <v>448689886.15494603</v>
      </c>
      <c r="L38" s="78">
        <v>267416</v>
      </c>
      <c r="M38" s="78">
        <v>1677.8722520527799</v>
      </c>
      <c r="N38" s="54">
        <v>1653.16</v>
      </c>
      <c r="O38" s="78">
        <v>610668525.02505505</v>
      </c>
      <c r="P38" s="78">
        <v>37480.1541</v>
      </c>
      <c r="Q38" s="78">
        <v>16293.1167090654</v>
      </c>
      <c r="R38" s="55">
        <v>16413.48</v>
      </c>
      <c r="S38" s="23" t="str">
        <f t="shared" si="3"/>
        <v>0</v>
      </c>
      <c r="T38" s="23" t="str">
        <f t="shared" si="2"/>
        <v>1</v>
      </c>
      <c r="U38" s="23" t="str">
        <f t="shared" si="4"/>
        <v>0</v>
      </c>
    </row>
    <row r="39" spans="1:21" ht="24.6" x14ac:dyDescent="0.4">
      <c r="A39" s="23" t="s">
        <v>188</v>
      </c>
      <c r="B39" s="30" t="s">
        <v>145</v>
      </c>
      <c r="C39" s="30" t="s">
        <v>48</v>
      </c>
      <c r="D39" s="51" t="s">
        <v>147</v>
      </c>
      <c r="E39" s="23" t="s">
        <v>178</v>
      </c>
      <c r="F39" s="23" t="s">
        <v>190</v>
      </c>
      <c r="G39" s="23">
        <v>60</v>
      </c>
      <c r="H39" s="31">
        <v>35641</v>
      </c>
      <c r="I39" s="23">
        <v>6</v>
      </c>
      <c r="J39" s="76" t="s">
        <v>217</v>
      </c>
      <c r="K39" s="78">
        <v>32916174.253524099</v>
      </c>
      <c r="L39" s="78">
        <v>32037</v>
      </c>
      <c r="M39" s="78">
        <v>1027.44246507239</v>
      </c>
      <c r="N39" s="54">
        <v>1049.72</v>
      </c>
      <c r="O39" s="78">
        <v>10825404.196475901</v>
      </c>
      <c r="P39" s="78">
        <v>783.29</v>
      </c>
      <c r="Q39" s="78">
        <v>13820.4294660673</v>
      </c>
      <c r="R39" s="55">
        <v>18055.93</v>
      </c>
      <c r="S39" s="23" t="str">
        <f t="shared" si="3"/>
        <v>1</v>
      </c>
      <c r="T39" s="23" t="str">
        <f t="shared" si="2"/>
        <v>1</v>
      </c>
      <c r="U39" s="23" t="str">
        <f t="shared" si="4"/>
        <v>1</v>
      </c>
    </row>
    <row r="40" spans="1:21" ht="24.6" x14ac:dyDescent="0.4">
      <c r="A40" s="23" t="s">
        <v>188</v>
      </c>
      <c r="B40" s="30" t="s">
        <v>145</v>
      </c>
      <c r="C40" s="30" t="s">
        <v>49</v>
      </c>
      <c r="D40" s="51" t="s">
        <v>148</v>
      </c>
      <c r="E40" s="23" t="s">
        <v>178</v>
      </c>
      <c r="F40" s="23" t="s">
        <v>190</v>
      </c>
      <c r="G40" s="23">
        <v>39</v>
      </c>
      <c r="H40" s="31">
        <v>23666</v>
      </c>
      <c r="I40" s="23">
        <v>5</v>
      </c>
      <c r="J40" s="76" t="s">
        <v>218</v>
      </c>
      <c r="K40" s="78">
        <v>23131840.6848558</v>
      </c>
      <c r="L40" s="78">
        <v>28082</v>
      </c>
      <c r="M40" s="78">
        <v>823.72483031321894</v>
      </c>
      <c r="N40" s="54">
        <v>1033.49</v>
      </c>
      <c r="O40" s="78">
        <v>8410341.2851441707</v>
      </c>
      <c r="P40" s="78">
        <v>962.90769999999998</v>
      </c>
      <c r="Q40" s="78">
        <v>8734.3171989840503</v>
      </c>
      <c r="R40" s="55">
        <v>19292.599999999999</v>
      </c>
      <c r="S40" s="23" t="str">
        <f t="shared" si="3"/>
        <v>1</v>
      </c>
      <c r="T40" s="23" t="str">
        <f t="shared" si="2"/>
        <v>1</v>
      </c>
      <c r="U40" s="23" t="str">
        <f t="shared" si="4"/>
        <v>1</v>
      </c>
    </row>
    <row r="41" spans="1:21" ht="24.6" x14ac:dyDescent="0.4">
      <c r="A41" s="23" t="s">
        <v>188</v>
      </c>
      <c r="B41" s="30" t="s">
        <v>145</v>
      </c>
      <c r="C41" s="30" t="s">
        <v>50</v>
      </c>
      <c r="D41" s="51" t="s">
        <v>149</v>
      </c>
      <c r="E41" s="23" t="s">
        <v>178</v>
      </c>
      <c r="F41" s="23" t="s">
        <v>191</v>
      </c>
      <c r="G41" s="23">
        <v>90</v>
      </c>
      <c r="H41" s="31">
        <v>53904</v>
      </c>
      <c r="I41" s="23">
        <v>10</v>
      </c>
      <c r="J41" s="76" t="s">
        <v>219</v>
      </c>
      <c r="K41" s="78">
        <v>54652825.716745697</v>
      </c>
      <c r="L41" s="78">
        <v>52872</v>
      </c>
      <c r="M41" s="78">
        <v>1033.6818300186401</v>
      </c>
      <c r="N41" s="54">
        <v>1061.6199999999999</v>
      </c>
      <c r="O41" s="78">
        <v>37802277.843254298</v>
      </c>
      <c r="P41" s="78">
        <v>2805.0936000000002</v>
      </c>
      <c r="Q41" s="78">
        <v>13476.2982038297</v>
      </c>
      <c r="R41" s="55">
        <v>15331.26</v>
      </c>
      <c r="S41" s="23" t="str">
        <f t="shared" si="3"/>
        <v>1</v>
      </c>
      <c r="T41" s="23" t="str">
        <f t="shared" si="2"/>
        <v>1</v>
      </c>
      <c r="U41" s="23" t="str">
        <f t="shared" si="4"/>
        <v>1</v>
      </c>
    </row>
    <row r="42" spans="1:21" ht="24.6" x14ac:dyDescent="0.4">
      <c r="A42" s="23" t="s">
        <v>188</v>
      </c>
      <c r="B42" s="30" t="s">
        <v>145</v>
      </c>
      <c r="C42" s="30" t="s">
        <v>51</v>
      </c>
      <c r="D42" s="51" t="s">
        <v>150</v>
      </c>
      <c r="E42" s="23" t="s">
        <v>178</v>
      </c>
      <c r="F42" s="23" t="s">
        <v>192</v>
      </c>
      <c r="G42" s="23">
        <v>120</v>
      </c>
      <c r="H42" s="31">
        <v>37937</v>
      </c>
      <c r="I42" s="23">
        <v>13</v>
      </c>
      <c r="J42" s="76" t="s">
        <v>220</v>
      </c>
      <c r="K42" s="78">
        <v>43037089.691488303</v>
      </c>
      <c r="L42" s="78">
        <v>47782</v>
      </c>
      <c r="M42" s="78">
        <v>900.696699415853</v>
      </c>
      <c r="N42" s="54">
        <v>1009.98</v>
      </c>
      <c r="O42" s="78">
        <v>44181624.288511701</v>
      </c>
      <c r="P42" s="78">
        <v>3291.4976999999999</v>
      </c>
      <c r="Q42" s="78">
        <v>13422.954628986001</v>
      </c>
      <c r="R42" s="55">
        <v>16120.42</v>
      </c>
      <c r="S42" s="23" t="str">
        <f t="shared" si="3"/>
        <v>1</v>
      </c>
      <c r="T42" s="23" t="str">
        <f t="shared" si="2"/>
        <v>1</v>
      </c>
      <c r="U42" s="23" t="str">
        <f t="shared" si="4"/>
        <v>1</v>
      </c>
    </row>
    <row r="43" spans="1:21" ht="24.6" x14ac:dyDescent="0.4">
      <c r="A43" s="23" t="s">
        <v>188</v>
      </c>
      <c r="B43" s="30" t="s">
        <v>145</v>
      </c>
      <c r="C43" s="30" t="s">
        <v>52</v>
      </c>
      <c r="D43" s="51" t="s">
        <v>151</v>
      </c>
      <c r="E43" s="23" t="s">
        <v>178</v>
      </c>
      <c r="F43" s="23" t="s">
        <v>190</v>
      </c>
      <c r="G43" s="23">
        <v>36</v>
      </c>
      <c r="H43" s="31">
        <v>37338</v>
      </c>
      <c r="I43" s="23">
        <v>6</v>
      </c>
      <c r="J43" s="76" t="s">
        <v>217</v>
      </c>
      <c r="K43" s="78">
        <v>32131670.078147501</v>
      </c>
      <c r="L43" s="78">
        <v>33226</v>
      </c>
      <c r="M43" s="78">
        <v>967.064048580855</v>
      </c>
      <c r="N43" s="54">
        <v>1049.72</v>
      </c>
      <c r="O43" s="78">
        <v>15131257.581852499</v>
      </c>
      <c r="P43" s="78">
        <v>902.43489999999997</v>
      </c>
      <c r="Q43" s="78">
        <v>16767.145842711201</v>
      </c>
      <c r="R43" s="55">
        <v>18055.93</v>
      </c>
      <c r="S43" s="23" t="str">
        <f t="shared" si="3"/>
        <v>1</v>
      </c>
      <c r="T43" s="23" t="str">
        <f t="shared" si="2"/>
        <v>1</v>
      </c>
      <c r="U43" s="23" t="str">
        <f t="shared" si="4"/>
        <v>1</v>
      </c>
    </row>
    <row r="44" spans="1:21" ht="24.6" x14ac:dyDescent="0.4">
      <c r="A44" s="23" t="s">
        <v>188</v>
      </c>
      <c r="B44" s="30" t="s">
        <v>145</v>
      </c>
      <c r="C44" s="30" t="s">
        <v>53</v>
      </c>
      <c r="D44" s="51" t="s">
        <v>302</v>
      </c>
      <c r="E44" s="23" t="s">
        <v>178</v>
      </c>
      <c r="F44" s="23" t="s">
        <v>194</v>
      </c>
      <c r="G44" s="23">
        <v>15</v>
      </c>
      <c r="H44" s="31">
        <v>10746</v>
      </c>
      <c r="I44" s="23">
        <v>2</v>
      </c>
      <c r="J44" s="76" t="s">
        <v>221</v>
      </c>
      <c r="K44" s="78">
        <v>15378162.512621099</v>
      </c>
      <c r="L44" s="78">
        <v>15523</v>
      </c>
      <c r="M44" s="78">
        <v>990.669491246608</v>
      </c>
      <c r="N44" s="56">
        <v>1210.5999999999999</v>
      </c>
      <c r="O44" s="78">
        <v>5890860.3873789003</v>
      </c>
      <c r="P44" s="78">
        <v>326.7253</v>
      </c>
      <c r="Q44" s="78">
        <v>18030.009881018999</v>
      </c>
      <c r="R44" s="57">
        <v>22979.3</v>
      </c>
      <c r="S44" s="23" t="str">
        <f t="shared" si="3"/>
        <v>1</v>
      </c>
      <c r="T44" s="23" t="str">
        <f t="shared" si="2"/>
        <v>1</v>
      </c>
      <c r="U44" s="23" t="str">
        <f t="shared" si="4"/>
        <v>1</v>
      </c>
    </row>
    <row r="45" spans="1:21" ht="24.6" x14ac:dyDescent="0.4">
      <c r="A45" s="23" t="s">
        <v>188</v>
      </c>
      <c r="B45" s="30" t="s">
        <v>145</v>
      </c>
      <c r="C45" s="30" t="s">
        <v>54</v>
      </c>
      <c r="D45" s="51" t="s">
        <v>152</v>
      </c>
      <c r="E45" s="23" t="s">
        <v>179</v>
      </c>
      <c r="F45" s="23" t="s">
        <v>196</v>
      </c>
      <c r="G45" s="23">
        <v>264</v>
      </c>
      <c r="H45" s="31">
        <v>91702</v>
      </c>
      <c r="I45" s="23">
        <v>15</v>
      </c>
      <c r="J45" s="76" t="s">
        <v>225</v>
      </c>
      <c r="K45" s="78">
        <v>106797313.38982201</v>
      </c>
      <c r="L45" s="78">
        <v>99853</v>
      </c>
      <c r="M45" s="78">
        <v>1069.54536558563</v>
      </c>
      <c r="N45" s="54">
        <v>1112.8499999999999</v>
      </c>
      <c r="O45" s="78">
        <v>120428590.490178</v>
      </c>
      <c r="P45" s="78">
        <v>9951.3783999999996</v>
      </c>
      <c r="Q45" s="78">
        <v>12101.6994480059</v>
      </c>
      <c r="R45" s="55">
        <v>19831.91</v>
      </c>
      <c r="S45" s="23" t="str">
        <f t="shared" si="3"/>
        <v>1</v>
      </c>
      <c r="T45" s="23" t="str">
        <f t="shared" si="2"/>
        <v>1</v>
      </c>
      <c r="U45" s="23" t="str">
        <f t="shared" si="4"/>
        <v>1</v>
      </c>
    </row>
    <row r="46" spans="1:21" ht="24.6" x14ac:dyDescent="0.4">
      <c r="A46" s="23" t="s">
        <v>188</v>
      </c>
      <c r="B46" s="30" t="s">
        <v>145</v>
      </c>
      <c r="C46" s="30" t="s">
        <v>55</v>
      </c>
      <c r="D46" s="51" t="s">
        <v>303</v>
      </c>
      <c r="E46" s="23" t="s">
        <v>178</v>
      </c>
      <c r="F46" s="23" t="s">
        <v>190</v>
      </c>
      <c r="G46" s="23">
        <v>40</v>
      </c>
      <c r="H46" s="31">
        <v>30224</v>
      </c>
      <c r="I46" s="23">
        <v>6</v>
      </c>
      <c r="J46" s="76" t="s">
        <v>217</v>
      </c>
      <c r="K46" s="78">
        <v>30173919.117623501</v>
      </c>
      <c r="L46" s="78">
        <v>29061</v>
      </c>
      <c r="M46" s="78">
        <v>1038.2959677101101</v>
      </c>
      <c r="N46" s="54">
        <v>1049.72</v>
      </c>
      <c r="O46" s="78">
        <v>13252767.752376501</v>
      </c>
      <c r="P46" s="78">
        <v>1113.1719000000001</v>
      </c>
      <c r="Q46" s="78">
        <v>11905.409894353699</v>
      </c>
      <c r="R46" s="55">
        <v>18055.93</v>
      </c>
      <c r="S46" s="23" t="str">
        <f t="shared" si="3"/>
        <v>1</v>
      </c>
      <c r="T46" s="23" t="str">
        <f t="shared" si="2"/>
        <v>1</v>
      </c>
      <c r="U46" s="23" t="str">
        <f t="shared" si="4"/>
        <v>1</v>
      </c>
    </row>
    <row r="47" spans="1:21" ht="24.6" x14ac:dyDescent="0.4">
      <c r="A47" s="23" t="s">
        <v>188</v>
      </c>
      <c r="B47" s="30" t="s">
        <v>145</v>
      </c>
      <c r="C47" s="30" t="s">
        <v>56</v>
      </c>
      <c r="D47" s="51" t="s">
        <v>291</v>
      </c>
      <c r="E47" s="23" t="s">
        <v>178</v>
      </c>
      <c r="F47" s="23" t="s">
        <v>191</v>
      </c>
      <c r="G47" s="23">
        <v>82</v>
      </c>
      <c r="H47" s="31">
        <v>52045</v>
      </c>
      <c r="I47" s="23">
        <v>10</v>
      </c>
      <c r="J47" s="76" t="s">
        <v>219</v>
      </c>
      <c r="K47" s="78">
        <v>55650043.950338297</v>
      </c>
      <c r="L47" s="78">
        <v>52722</v>
      </c>
      <c r="M47" s="78">
        <v>1055.53742176583</v>
      </c>
      <c r="N47" s="54">
        <v>1061.6199999999999</v>
      </c>
      <c r="O47" s="78">
        <v>20648795.609661698</v>
      </c>
      <c r="P47" s="78">
        <v>2144.0942</v>
      </c>
      <c r="Q47" s="78">
        <v>9630.5449684355008</v>
      </c>
      <c r="R47" s="55">
        <v>15331.26</v>
      </c>
      <c r="S47" s="23" t="str">
        <f t="shared" si="3"/>
        <v>1</v>
      </c>
      <c r="T47" s="23" t="str">
        <f t="shared" si="2"/>
        <v>1</v>
      </c>
      <c r="U47" s="23" t="str">
        <f t="shared" si="4"/>
        <v>1</v>
      </c>
    </row>
    <row r="48" spans="1:21" ht="24.6" x14ac:dyDescent="0.4">
      <c r="A48" s="23" t="s">
        <v>188</v>
      </c>
      <c r="B48" s="30" t="s">
        <v>145</v>
      </c>
      <c r="C48" s="30" t="s">
        <v>57</v>
      </c>
      <c r="D48" s="51" t="s">
        <v>304</v>
      </c>
      <c r="E48" s="23" t="s">
        <v>178</v>
      </c>
      <c r="F48" s="23" t="s">
        <v>191</v>
      </c>
      <c r="G48" s="23">
        <v>90</v>
      </c>
      <c r="H48" s="31">
        <v>52329</v>
      </c>
      <c r="I48" s="23">
        <v>10</v>
      </c>
      <c r="J48" s="76" t="s">
        <v>219</v>
      </c>
      <c r="K48" s="78">
        <v>59247784.4837813</v>
      </c>
      <c r="L48" s="78">
        <v>61350</v>
      </c>
      <c r="M48" s="78">
        <v>965.73405841534304</v>
      </c>
      <c r="N48" s="54">
        <v>1061.6199999999999</v>
      </c>
      <c r="O48" s="78">
        <v>22104260.436218701</v>
      </c>
      <c r="P48" s="78">
        <v>2318.0925000000002</v>
      </c>
      <c r="Q48" s="78">
        <v>9535.5385672567609</v>
      </c>
      <c r="R48" s="55">
        <v>15331.26</v>
      </c>
      <c r="S48" s="23" t="str">
        <f t="shared" si="3"/>
        <v>1</v>
      </c>
      <c r="T48" s="23" t="str">
        <f t="shared" si="2"/>
        <v>1</v>
      </c>
      <c r="U48" s="23" t="str">
        <f t="shared" si="4"/>
        <v>1</v>
      </c>
    </row>
    <row r="49" spans="1:21" ht="24.6" x14ac:dyDescent="0.4">
      <c r="A49" s="23" t="s">
        <v>188</v>
      </c>
      <c r="B49" s="30" t="s">
        <v>145</v>
      </c>
      <c r="C49" s="30" t="s">
        <v>58</v>
      </c>
      <c r="D49" s="51" t="s">
        <v>153</v>
      </c>
      <c r="E49" s="23" t="s">
        <v>178</v>
      </c>
      <c r="F49" s="23" t="s">
        <v>190</v>
      </c>
      <c r="G49" s="23">
        <v>38</v>
      </c>
      <c r="H49" s="31">
        <v>26258</v>
      </c>
      <c r="I49" s="23">
        <v>5</v>
      </c>
      <c r="J49" s="76" t="s">
        <v>218</v>
      </c>
      <c r="K49" s="78">
        <v>28107628.590642899</v>
      </c>
      <c r="L49" s="78">
        <v>28976</v>
      </c>
      <c r="M49" s="78">
        <v>970.03135666216394</v>
      </c>
      <c r="N49" s="54">
        <v>1033.49</v>
      </c>
      <c r="O49" s="78">
        <v>12473376.559357099</v>
      </c>
      <c r="P49" s="78">
        <v>864.68560000000002</v>
      </c>
      <c r="Q49" s="78">
        <v>14425.331657376</v>
      </c>
      <c r="R49" s="55">
        <v>19292.599999999999</v>
      </c>
      <c r="S49" s="23" t="str">
        <f t="shared" si="3"/>
        <v>1</v>
      </c>
      <c r="T49" s="23" t="str">
        <f t="shared" si="2"/>
        <v>1</v>
      </c>
      <c r="U49" s="23" t="str">
        <f t="shared" si="4"/>
        <v>1</v>
      </c>
    </row>
    <row r="50" spans="1:21" ht="24.6" x14ac:dyDescent="0.4">
      <c r="A50" s="23" t="s">
        <v>188</v>
      </c>
      <c r="B50" s="30" t="s">
        <v>145</v>
      </c>
      <c r="C50" s="30" t="s">
        <v>59</v>
      </c>
      <c r="D50" s="51" t="s">
        <v>154</v>
      </c>
      <c r="E50" s="23" t="s">
        <v>178</v>
      </c>
      <c r="F50" s="23" t="s">
        <v>190</v>
      </c>
      <c r="G50" s="23">
        <v>35</v>
      </c>
      <c r="H50" s="31">
        <v>17701</v>
      </c>
      <c r="I50" s="23">
        <v>5</v>
      </c>
      <c r="J50" s="76" t="s">
        <v>218</v>
      </c>
      <c r="K50" s="78">
        <v>20463657.322828598</v>
      </c>
      <c r="L50" s="78">
        <v>20500</v>
      </c>
      <c r="M50" s="78">
        <v>998.22718647944498</v>
      </c>
      <c r="N50" s="54">
        <v>1033.49</v>
      </c>
      <c r="O50" s="78">
        <v>7595330.2971713804</v>
      </c>
      <c r="P50" s="78">
        <v>560.36490000000003</v>
      </c>
      <c r="Q50" s="78">
        <v>13554.257765201501</v>
      </c>
      <c r="R50" s="55">
        <v>19292.599999999999</v>
      </c>
      <c r="S50" s="23" t="str">
        <f t="shared" si="3"/>
        <v>1</v>
      </c>
      <c r="T50" s="23" t="str">
        <f t="shared" si="2"/>
        <v>1</v>
      </c>
      <c r="U50" s="23" t="str">
        <f t="shared" si="4"/>
        <v>1</v>
      </c>
    </row>
    <row r="51" spans="1:21" ht="24.6" x14ac:dyDescent="0.4">
      <c r="A51" s="23" t="s">
        <v>188</v>
      </c>
      <c r="B51" s="30" t="s">
        <v>145</v>
      </c>
      <c r="C51" s="30" t="s">
        <v>60</v>
      </c>
      <c r="D51" s="51" t="s">
        <v>155</v>
      </c>
      <c r="E51" s="23" t="s">
        <v>178</v>
      </c>
      <c r="F51" s="23" t="s">
        <v>190</v>
      </c>
      <c r="G51" s="23">
        <v>42</v>
      </c>
      <c r="H51" s="31">
        <v>24605</v>
      </c>
      <c r="I51" s="23">
        <v>5</v>
      </c>
      <c r="J51" s="76" t="s">
        <v>218</v>
      </c>
      <c r="K51" s="78">
        <v>42648930.826009698</v>
      </c>
      <c r="L51" s="78">
        <v>39934</v>
      </c>
      <c r="M51" s="78">
        <v>1067.9854466371901</v>
      </c>
      <c r="N51" s="54">
        <v>1033.49</v>
      </c>
      <c r="O51" s="78">
        <v>10448776.553990301</v>
      </c>
      <c r="P51" s="78">
        <v>944.90430000000003</v>
      </c>
      <c r="Q51" s="78">
        <v>11058.026250902099</v>
      </c>
      <c r="R51" s="55">
        <v>19292.599999999999</v>
      </c>
      <c r="S51" s="23" t="str">
        <f t="shared" si="3"/>
        <v>0</v>
      </c>
      <c r="T51" s="23" t="str">
        <f t="shared" si="2"/>
        <v>1</v>
      </c>
      <c r="U51" s="23" t="str">
        <f t="shared" si="4"/>
        <v>0</v>
      </c>
    </row>
    <row r="52" spans="1:21" ht="24.6" x14ac:dyDescent="0.4">
      <c r="A52" s="23" t="s">
        <v>188</v>
      </c>
      <c r="B52" s="30" t="s">
        <v>145</v>
      </c>
      <c r="C52" s="30" t="s">
        <v>61</v>
      </c>
      <c r="D52" s="51" t="s">
        <v>156</v>
      </c>
      <c r="E52" s="23" t="s">
        <v>178</v>
      </c>
      <c r="F52" s="23" t="s">
        <v>190</v>
      </c>
      <c r="G52" s="23">
        <v>30</v>
      </c>
      <c r="H52" s="31">
        <v>32937</v>
      </c>
      <c r="I52" s="23">
        <v>6</v>
      </c>
      <c r="J52" s="76" t="s">
        <v>217</v>
      </c>
      <c r="K52" s="78">
        <v>30248371.171270199</v>
      </c>
      <c r="L52" s="78">
        <v>32665</v>
      </c>
      <c r="M52" s="78">
        <v>926.01779186499903</v>
      </c>
      <c r="N52" s="54">
        <v>1049.72</v>
      </c>
      <c r="O52" s="78">
        <v>10789656.2187298</v>
      </c>
      <c r="P52" s="78">
        <v>800.40319999999997</v>
      </c>
      <c r="Q52" s="78">
        <v>13480.276214200299</v>
      </c>
      <c r="R52" s="55">
        <v>18055.93</v>
      </c>
      <c r="S52" s="23" t="str">
        <f t="shared" si="3"/>
        <v>1</v>
      </c>
      <c r="T52" s="23" t="str">
        <f t="shared" si="2"/>
        <v>1</v>
      </c>
      <c r="U52" s="23" t="str">
        <f t="shared" si="4"/>
        <v>1</v>
      </c>
    </row>
    <row r="53" spans="1:21" ht="24.6" x14ac:dyDescent="0.4">
      <c r="A53" s="23" t="s">
        <v>188</v>
      </c>
      <c r="B53" s="30" t="s">
        <v>145</v>
      </c>
      <c r="C53" s="30" t="s">
        <v>62</v>
      </c>
      <c r="D53" s="51" t="s">
        <v>157</v>
      </c>
      <c r="E53" s="23" t="s">
        <v>178</v>
      </c>
      <c r="F53" s="23" t="s">
        <v>190</v>
      </c>
      <c r="G53" s="23">
        <v>34</v>
      </c>
      <c r="H53" s="31">
        <v>27810</v>
      </c>
      <c r="I53" s="23">
        <v>5</v>
      </c>
      <c r="J53" s="76" t="s">
        <v>218</v>
      </c>
      <c r="K53" s="78">
        <v>26699508.8042643</v>
      </c>
      <c r="L53" s="78">
        <v>26515</v>
      </c>
      <c r="M53" s="78">
        <v>1006.95865752458</v>
      </c>
      <c r="N53" s="54">
        <v>1033.49</v>
      </c>
      <c r="O53" s="78">
        <v>7288836.9157357402</v>
      </c>
      <c r="P53" s="78">
        <v>656.75750000000005</v>
      </c>
      <c r="Q53" s="78">
        <v>11098.2164889411</v>
      </c>
      <c r="R53" s="55">
        <v>19292.599999999999</v>
      </c>
      <c r="S53" s="23" t="str">
        <f t="shared" si="3"/>
        <v>1</v>
      </c>
      <c r="T53" s="23" t="str">
        <f t="shared" si="2"/>
        <v>1</v>
      </c>
      <c r="U53" s="23" t="str">
        <f t="shared" si="4"/>
        <v>1</v>
      </c>
    </row>
    <row r="54" spans="1:21" ht="24.6" x14ac:dyDescent="0.4">
      <c r="A54" s="23" t="s">
        <v>188</v>
      </c>
      <c r="B54" s="30" t="s">
        <v>145</v>
      </c>
      <c r="C54" s="30" t="s">
        <v>75</v>
      </c>
      <c r="D54" s="51" t="s">
        <v>292</v>
      </c>
      <c r="E54" s="23" t="s">
        <v>179</v>
      </c>
      <c r="F54" s="23" t="s">
        <v>189</v>
      </c>
      <c r="G54" s="23">
        <v>276</v>
      </c>
      <c r="H54" s="31">
        <v>112572</v>
      </c>
      <c r="I54" s="23">
        <v>16</v>
      </c>
      <c r="J54" s="76" t="s">
        <v>216</v>
      </c>
      <c r="K54" s="78">
        <v>124849109.060453</v>
      </c>
      <c r="L54" s="78">
        <v>127815</v>
      </c>
      <c r="M54" s="78">
        <v>976.79543919299704</v>
      </c>
      <c r="N54" s="54">
        <v>1168.48</v>
      </c>
      <c r="O54" s="78">
        <v>115818547.539547</v>
      </c>
      <c r="P54" s="78">
        <v>8841.5558000000001</v>
      </c>
      <c r="Q54" s="78">
        <v>13099.3402246635</v>
      </c>
      <c r="R54" s="55">
        <v>18705.07</v>
      </c>
      <c r="S54" s="23" t="str">
        <f t="shared" si="3"/>
        <v>1</v>
      </c>
      <c r="T54" s="23" t="str">
        <f t="shared" si="2"/>
        <v>1</v>
      </c>
      <c r="U54" s="23" t="str">
        <f t="shared" si="4"/>
        <v>1</v>
      </c>
    </row>
    <row r="55" spans="1:21" ht="24.6" x14ac:dyDescent="0.4">
      <c r="A55" s="23" t="s">
        <v>188</v>
      </c>
      <c r="B55" s="30" t="s">
        <v>145</v>
      </c>
      <c r="C55" s="30" t="s">
        <v>78</v>
      </c>
      <c r="D55" s="51" t="s">
        <v>305</v>
      </c>
      <c r="E55" s="23" t="s">
        <v>178</v>
      </c>
      <c r="F55" s="23" t="s">
        <v>190</v>
      </c>
      <c r="G55" s="23">
        <v>40</v>
      </c>
      <c r="H55" s="31">
        <v>28357</v>
      </c>
      <c r="I55" s="23">
        <v>5</v>
      </c>
      <c r="J55" s="76" t="s">
        <v>218</v>
      </c>
      <c r="K55" s="78">
        <v>24692482.6884658</v>
      </c>
      <c r="L55" s="78">
        <v>24198</v>
      </c>
      <c r="M55" s="78">
        <v>1020.43485777609</v>
      </c>
      <c r="N55" s="54">
        <v>1033.49</v>
      </c>
      <c r="O55" s="78">
        <v>11433036.2315342</v>
      </c>
      <c r="P55" s="78">
        <v>858.00570000000005</v>
      </c>
      <c r="Q55" s="78">
        <v>13325.128529489</v>
      </c>
      <c r="R55" s="55">
        <v>19292.599999999999</v>
      </c>
      <c r="S55" s="23" t="str">
        <f t="shared" si="3"/>
        <v>1</v>
      </c>
      <c r="T55" s="23" t="str">
        <f t="shared" si="2"/>
        <v>1</v>
      </c>
      <c r="U55" s="23" t="str">
        <f t="shared" si="4"/>
        <v>1</v>
      </c>
    </row>
    <row r="56" spans="1:21" ht="24.6" x14ac:dyDescent="0.4">
      <c r="A56" s="23" t="s">
        <v>188</v>
      </c>
      <c r="B56" s="30" t="s">
        <v>137</v>
      </c>
      <c r="C56" s="30" t="s">
        <v>3</v>
      </c>
      <c r="D56" s="51" t="s">
        <v>138</v>
      </c>
      <c r="E56" s="23" t="s">
        <v>179</v>
      </c>
      <c r="F56" s="23" t="s">
        <v>189</v>
      </c>
      <c r="G56" s="23">
        <v>420</v>
      </c>
      <c r="H56" s="31">
        <v>111946</v>
      </c>
      <c r="I56" s="23">
        <v>17</v>
      </c>
      <c r="J56" s="76" t="s">
        <v>222</v>
      </c>
      <c r="K56" s="78">
        <v>209054411.23183799</v>
      </c>
      <c r="L56" s="78">
        <v>167233</v>
      </c>
      <c r="M56" s="78">
        <v>1250.0786999685299</v>
      </c>
      <c r="N56" s="54">
        <v>1357.4</v>
      </c>
      <c r="O56" s="78">
        <v>277815637.42816198</v>
      </c>
      <c r="P56" s="78">
        <v>21232.2575</v>
      </c>
      <c r="Q56" s="78">
        <v>13084.601928370699</v>
      </c>
      <c r="R56" s="55">
        <v>18434.39</v>
      </c>
      <c r="S56" s="23" t="str">
        <f t="shared" si="3"/>
        <v>1</v>
      </c>
      <c r="T56" s="23" t="str">
        <f t="shared" si="2"/>
        <v>1</v>
      </c>
      <c r="U56" s="23" t="str">
        <f t="shared" si="4"/>
        <v>1</v>
      </c>
    </row>
    <row r="57" spans="1:21" ht="24.6" x14ac:dyDescent="0.4">
      <c r="A57" s="23" t="s">
        <v>188</v>
      </c>
      <c r="B57" s="30" t="s">
        <v>137</v>
      </c>
      <c r="C57" s="30" t="s">
        <v>39</v>
      </c>
      <c r="D57" s="51" t="s">
        <v>139</v>
      </c>
      <c r="E57" s="23" t="s">
        <v>178</v>
      </c>
      <c r="F57" s="23" t="s">
        <v>192</v>
      </c>
      <c r="G57" s="23">
        <v>120</v>
      </c>
      <c r="H57" s="31">
        <v>58977</v>
      </c>
      <c r="I57" s="23">
        <v>13</v>
      </c>
      <c r="J57" s="76" t="s">
        <v>220</v>
      </c>
      <c r="K57" s="78">
        <v>57409858.232222997</v>
      </c>
      <c r="L57" s="78">
        <v>62383</v>
      </c>
      <c r="M57" s="78">
        <v>920.280496805589</v>
      </c>
      <c r="N57" s="54">
        <v>1009.98</v>
      </c>
      <c r="O57" s="78">
        <v>46886468.497777</v>
      </c>
      <c r="P57" s="78">
        <v>3487.6003000000001</v>
      </c>
      <c r="Q57" s="78">
        <v>13443.762032529101</v>
      </c>
      <c r="R57" s="55">
        <v>16120.42</v>
      </c>
      <c r="S57" s="23" t="str">
        <f t="shared" si="3"/>
        <v>1</v>
      </c>
      <c r="T57" s="23" t="str">
        <f t="shared" si="2"/>
        <v>1</v>
      </c>
      <c r="U57" s="23" t="str">
        <f t="shared" si="4"/>
        <v>1</v>
      </c>
    </row>
    <row r="58" spans="1:21" ht="24.6" x14ac:dyDescent="0.4">
      <c r="A58" s="23" t="s">
        <v>188</v>
      </c>
      <c r="B58" s="30" t="s">
        <v>137</v>
      </c>
      <c r="C58" s="30" t="s">
        <v>41</v>
      </c>
      <c r="D58" s="51" t="s">
        <v>140</v>
      </c>
      <c r="E58" s="23" t="s">
        <v>178</v>
      </c>
      <c r="F58" s="23" t="s">
        <v>190</v>
      </c>
      <c r="G58" s="23">
        <v>30</v>
      </c>
      <c r="H58" s="31">
        <v>23019</v>
      </c>
      <c r="I58" s="23">
        <v>5</v>
      </c>
      <c r="J58" s="76" t="s">
        <v>218</v>
      </c>
      <c r="K58" s="78">
        <v>21741497.892283201</v>
      </c>
      <c r="L58" s="78">
        <v>23988</v>
      </c>
      <c r="M58" s="78">
        <v>906.34891997178499</v>
      </c>
      <c r="N58" s="54">
        <v>1033.49</v>
      </c>
      <c r="O58" s="78">
        <v>10763050.007716799</v>
      </c>
      <c r="P58" s="78">
        <v>765.52449999999999</v>
      </c>
      <c r="Q58" s="78">
        <v>14059.7067862842</v>
      </c>
      <c r="R58" s="55">
        <v>19292.599999999999</v>
      </c>
      <c r="S58" s="23" t="str">
        <f t="shared" si="3"/>
        <v>1</v>
      </c>
      <c r="T58" s="23" t="str">
        <f t="shared" si="2"/>
        <v>1</v>
      </c>
      <c r="U58" s="23" t="str">
        <f t="shared" si="4"/>
        <v>1</v>
      </c>
    </row>
    <row r="59" spans="1:21" ht="24.6" x14ac:dyDescent="0.4">
      <c r="A59" s="23" t="s">
        <v>188</v>
      </c>
      <c r="B59" s="30" t="s">
        <v>137</v>
      </c>
      <c r="C59" s="30" t="s">
        <v>42</v>
      </c>
      <c r="D59" s="51" t="s">
        <v>141</v>
      </c>
      <c r="E59" s="23" t="s">
        <v>178</v>
      </c>
      <c r="F59" s="23" t="s">
        <v>190</v>
      </c>
      <c r="G59" s="23">
        <v>41</v>
      </c>
      <c r="H59" s="31">
        <v>20622</v>
      </c>
      <c r="I59" s="23">
        <v>5</v>
      </c>
      <c r="J59" s="76" t="s">
        <v>218</v>
      </c>
      <c r="K59" s="78">
        <v>33669615.413009599</v>
      </c>
      <c r="L59" s="78">
        <v>29767</v>
      </c>
      <c r="M59" s="78">
        <v>1131.1054326270601</v>
      </c>
      <c r="N59" s="54">
        <v>1033.49</v>
      </c>
      <c r="O59" s="78">
        <v>9702275.8769903593</v>
      </c>
      <c r="P59" s="78">
        <v>805.62720000000002</v>
      </c>
      <c r="Q59" s="78">
        <v>12043.1334455817</v>
      </c>
      <c r="R59" s="55">
        <v>19292.599999999999</v>
      </c>
      <c r="S59" s="23" t="str">
        <f t="shared" si="3"/>
        <v>0</v>
      </c>
      <c r="T59" s="23" t="str">
        <f t="shared" si="2"/>
        <v>1</v>
      </c>
      <c r="U59" s="23" t="str">
        <f t="shared" si="4"/>
        <v>0</v>
      </c>
    </row>
    <row r="60" spans="1:21" ht="24.6" x14ac:dyDescent="0.4">
      <c r="A60" s="23" t="s">
        <v>188</v>
      </c>
      <c r="B60" s="30" t="s">
        <v>137</v>
      </c>
      <c r="C60" s="30" t="s">
        <v>74</v>
      </c>
      <c r="D60" s="51" t="s">
        <v>293</v>
      </c>
      <c r="E60" s="23" t="s">
        <v>179</v>
      </c>
      <c r="F60" s="23" t="s">
        <v>196</v>
      </c>
      <c r="G60" s="23">
        <v>266</v>
      </c>
      <c r="H60" s="31">
        <v>62328</v>
      </c>
      <c r="I60" s="23">
        <v>15</v>
      </c>
      <c r="J60" s="76" t="s">
        <v>225</v>
      </c>
      <c r="K60" s="78">
        <v>103500783.495839</v>
      </c>
      <c r="L60" s="78">
        <v>90299</v>
      </c>
      <c r="M60" s="78">
        <v>1146.2007718340101</v>
      </c>
      <c r="N60" s="54">
        <v>1112.8499999999999</v>
      </c>
      <c r="O60" s="78">
        <v>152269192.77416101</v>
      </c>
      <c r="P60" s="78">
        <v>8407.9277999999995</v>
      </c>
      <c r="Q60" s="78">
        <v>18110.1927129014</v>
      </c>
      <c r="R60" s="55">
        <v>19831.91</v>
      </c>
      <c r="S60" s="23" t="str">
        <f t="shared" si="3"/>
        <v>0</v>
      </c>
      <c r="T60" s="23" t="str">
        <f t="shared" si="2"/>
        <v>1</v>
      </c>
      <c r="U60" s="23" t="str">
        <f t="shared" si="4"/>
        <v>0</v>
      </c>
    </row>
    <row r="61" spans="1:21" ht="24.6" x14ac:dyDescent="0.4">
      <c r="A61" s="23" t="s">
        <v>188</v>
      </c>
      <c r="B61" s="30" t="s">
        <v>137</v>
      </c>
      <c r="C61" s="30" t="s">
        <v>79</v>
      </c>
      <c r="D61" s="51" t="s">
        <v>142</v>
      </c>
      <c r="E61" s="23" t="s">
        <v>178</v>
      </c>
      <c r="F61" s="23" t="s">
        <v>190</v>
      </c>
      <c r="G61" s="23">
        <v>30</v>
      </c>
      <c r="H61" s="31">
        <v>20109</v>
      </c>
      <c r="I61" s="23">
        <v>5</v>
      </c>
      <c r="J61" s="76" t="s">
        <v>218</v>
      </c>
      <c r="K61" s="78">
        <v>17504167.092583299</v>
      </c>
      <c r="L61" s="78">
        <v>22152</v>
      </c>
      <c r="M61" s="78">
        <v>790.18450219318095</v>
      </c>
      <c r="N61" s="54">
        <v>1033.49</v>
      </c>
      <c r="O61" s="78">
        <v>9823642.5774166696</v>
      </c>
      <c r="P61" s="78">
        <v>747.52290000000005</v>
      </c>
      <c r="Q61" s="78">
        <v>13141.594160415199</v>
      </c>
      <c r="R61" s="55">
        <v>19292.599999999999</v>
      </c>
      <c r="S61" s="23" t="str">
        <f t="shared" si="3"/>
        <v>1</v>
      </c>
      <c r="T61" s="23" t="str">
        <f t="shared" si="2"/>
        <v>1</v>
      </c>
      <c r="U61" s="23" t="str">
        <f t="shared" si="4"/>
        <v>1</v>
      </c>
    </row>
    <row r="62" spans="1:21" ht="24.6" x14ac:dyDescent="0.4">
      <c r="A62" s="23" t="s">
        <v>188</v>
      </c>
      <c r="B62" s="30" t="s">
        <v>137</v>
      </c>
      <c r="C62" s="30" t="s">
        <v>83</v>
      </c>
      <c r="D62" s="51" t="s">
        <v>306</v>
      </c>
      <c r="E62" s="23" t="s">
        <v>178</v>
      </c>
      <c r="F62" s="23" t="s">
        <v>194</v>
      </c>
      <c r="G62" s="23">
        <v>30</v>
      </c>
      <c r="H62" s="31">
        <v>11895</v>
      </c>
      <c r="I62" s="23">
        <v>2</v>
      </c>
      <c r="J62" s="76" t="s">
        <v>221</v>
      </c>
      <c r="K62" s="78">
        <v>15727431.519304899</v>
      </c>
      <c r="L62" s="78">
        <v>13580</v>
      </c>
      <c r="M62" s="78">
        <v>1158.1319233656</v>
      </c>
      <c r="N62" s="56">
        <v>1210.5999999999999</v>
      </c>
      <c r="O62" s="78">
        <v>6351655.4806951303</v>
      </c>
      <c r="P62" s="78">
        <v>428.07490000000001</v>
      </c>
      <c r="Q62" s="78">
        <v>14837.719942690201</v>
      </c>
      <c r="R62" s="57">
        <v>22979.3</v>
      </c>
      <c r="S62" s="23" t="str">
        <f t="shared" si="3"/>
        <v>1</v>
      </c>
      <c r="T62" s="23" t="str">
        <f t="shared" si="2"/>
        <v>1</v>
      </c>
      <c r="U62" s="23" t="str">
        <f t="shared" si="4"/>
        <v>1</v>
      </c>
    </row>
    <row r="63" spans="1:21" ht="24.6" x14ac:dyDescent="0.4">
      <c r="A63" s="23" t="s">
        <v>188</v>
      </c>
      <c r="B63" s="30" t="s">
        <v>137</v>
      </c>
      <c r="C63" s="30" t="s">
        <v>84</v>
      </c>
      <c r="D63" s="51" t="s">
        <v>143</v>
      </c>
      <c r="E63" s="23" t="s">
        <v>178</v>
      </c>
      <c r="F63" s="23" t="s">
        <v>190</v>
      </c>
      <c r="G63" s="23">
        <v>30</v>
      </c>
      <c r="H63" s="31">
        <v>36390</v>
      </c>
      <c r="I63" s="23">
        <v>6</v>
      </c>
      <c r="J63" s="76" t="s">
        <v>217</v>
      </c>
      <c r="K63" s="78">
        <v>23066914.027773201</v>
      </c>
      <c r="L63" s="78">
        <v>25057</v>
      </c>
      <c r="M63" s="78">
        <v>920.57764408241906</v>
      </c>
      <c r="N63" s="54">
        <v>1049.72</v>
      </c>
      <c r="O63" s="78">
        <v>7208432.2422268204</v>
      </c>
      <c r="P63" s="78">
        <v>623.00480000000005</v>
      </c>
      <c r="Q63" s="78">
        <v>11570.428096584201</v>
      </c>
      <c r="R63" s="55">
        <v>18055.93</v>
      </c>
      <c r="S63" s="23" t="str">
        <f t="shared" si="3"/>
        <v>1</v>
      </c>
      <c r="T63" s="23" t="str">
        <f t="shared" si="2"/>
        <v>1</v>
      </c>
      <c r="U63" s="23" t="str">
        <f t="shared" si="4"/>
        <v>1</v>
      </c>
    </row>
    <row r="64" spans="1:21" ht="24.6" x14ac:dyDescent="0.4">
      <c r="A64" s="23" t="s">
        <v>188</v>
      </c>
      <c r="B64" s="30" t="s">
        <v>137</v>
      </c>
      <c r="C64" s="30" t="s">
        <v>85</v>
      </c>
      <c r="D64" s="51" t="s">
        <v>144</v>
      </c>
      <c r="E64" s="23" t="s">
        <v>178</v>
      </c>
      <c r="F64" s="23" t="s">
        <v>190</v>
      </c>
      <c r="G64" s="23">
        <v>30</v>
      </c>
      <c r="H64" s="31">
        <v>28641</v>
      </c>
      <c r="I64" s="23">
        <v>5</v>
      </c>
      <c r="J64" s="76" t="s">
        <v>218</v>
      </c>
      <c r="K64" s="78">
        <v>20309042.044636499</v>
      </c>
      <c r="L64" s="78">
        <v>22597</v>
      </c>
      <c r="M64" s="78">
        <v>898.749481994799</v>
      </c>
      <c r="N64" s="54">
        <v>1033.49</v>
      </c>
      <c r="O64" s="78">
        <v>11485265.135363501</v>
      </c>
      <c r="P64" s="78">
        <v>661.31560000000002</v>
      </c>
      <c r="Q64" s="78">
        <v>17367.2980576347</v>
      </c>
      <c r="R64" s="55">
        <v>19292.599999999999</v>
      </c>
      <c r="S64" s="23" t="str">
        <f t="shared" si="3"/>
        <v>1</v>
      </c>
      <c r="T64" s="23" t="str">
        <f t="shared" si="2"/>
        <v>1</v>
      </c>
      <c r="U64" s="23" t="str">
        <f t="shared" si="4"/>
        <v>1</v>
      </c>
    </row>
    <row r="65" spans="1:21" ht="24.6" x14ac:dyDescent="0.4">
      <c r="A65" s="23" t="s">
        <v>188</v>
      </c>
      <c r="B65" s="30" t="s">
        <v>98</v>
      </c>
      <c r="C65" s="30" t="s">
        <v>1</v>
      </c>
      <c r="D65" s="51" t="s">
        <v>307</v>
      </c>
      <c r="E65" s="23" t="s">
        <v>179</v>
      </c>
      <c r="F65" s="23" t="s">
        <v>189</v>
      </c>
      <c r="G65" s="23">
        <v>386</v>
      </c>
      <c r="H65" s="31">
        <v>100956</v>
      </c>
      <c r="I65" s="23">
        <v>16</v>
      </c>
      <c r="J65" s="76" t="s">
        <v>216</v>
      </c>
      <c r="K65" s="78">
        <v>76376198.665502399</v>
      </c>
      <c r="L65" s="78">
        <v>116542</v>
      </c>
      <c r="M65" s="78">
        <v>655.35342336241399</v>
      </c>
      <c r="N65" s="54">
        <v>1168.48</v>
      </c>
      <c r="O65" s="78">
        <v>226533605.634498</v>
      </c>
      <c r="P65" s="78">
        <v>11299.4737</v>
      </c>
      <c r="Q65" s="78">
        <v>20048.155484843301</v>
      </c>
      <c r="R65" s="55">
        <v>18705.07</v>
      </c>
      <c r="S65" s="23" t="str">
        <f t="shared" si="3"/>
        <v>1</v>
      </c>
      <c r="T65" s="23" t="str">
        <f t="shared" si="2"/>
        <v>0</v>
      </c>
      <c r="U65" s="23" t="str">
        <f t="shared" si="4"/>
        <v>0</v>
      </c>
    </row>
    <row r="66" spans="1:21" ht="24.6" x14ac:dyDescent="0.4">
      <c r="A66" s="23" t="s">
        <v>188</v>
      </c>
      <c r="B66" s="30" t="s">
        <v>98</v>
      </c>
      <c r="C66" s="30" t="s">
        <v>6</v>
      </c>
      <c r="D66" s="51" t="s">
        <v>99</v>
      </c>
      <c r="E66" s="23" t="s">
        <v>178</v>
      </c>
      <c r="F66" s="23" t="s">
        <v>191</v>
      </c>
      <c r="G66" s="23">
        <v>70</v>
      </c>
      <c r="H66" s="31">
        <v>68869</v>
      </c>
      <c r="I66" s="23">
        <v>10</v>
      </c>
      <c r="J66" s="76" t="s">
        <v>219</v>
      </c>
      <c r="K66" s="78">
        <v>47314699.529070899</v>
      </c>
      <c r="L66" s="78">
        <v>49882</v>
      </c>
      <c r="M66" s="78">
        <v>948.53252734595503</v>
      </c>
      <c r="N66" s="54">
        <v>1061.6199999999999</v>
      </c>
      <c r="O66" s="78">
        <v>20033828.470929101</v>
      </c>
      <c r="P66" s="78">
        <v>1882.5006000000001</v>
      </c>
      <c r="Q66" s="78">
        <v>10642.136566080801</v>
      </c>
      <c r="R66" s="55">
        <v>15331.26</v>
      </c>
      <c r="S66" s="23" t="str">
        <f t="shared" si="3"/>
        <v>1</v>
      </c>
      <c r="T66" s="23" t="str">
        <f t="shared" si="2"/>
        <v>1</v>
      </c>
      <c r="U66" s="23" t="str">
        <f t="shared" si="4"/>
        <v>1</v>
      </c>
    </row>
    <row r="67" spans="1:21" ht="24.6" x14ac:dyDescent="0.4">
      <c r="A67" s="23" t="s">
        <v>188</v>
      </c>
      <c r="B67" s="30" t="s">
        <v>98</v>
      </c>
      <c r="C67" s="30" t="s">
        <v>7</v>
      </c>
      <c r="D67" s="51" t="s">
        <v>100</v>
      </c>
      <c r="E67" s="23" t="s">
        <v>178</v>
      </c>
      <c r="F67" s="23" t="s">
        <v>190</v>
      </c>
      <c r="G67" s="23">
        <v>40</v>
      </c>
      <c r="H67" s="31">
        <v>46327</v>
      </c>
      <c r="I67" s="23">
        <v>6</v>
      </c>
      <c r="J67" s="76" t="s">
        <v>217</v>
      </c>
      <c r="K67" s="78">
        <v>44197107.912717998</v>
      </c>
      <c r="L67" s="78">
        <v>37694</v>
      </c>
      <c r="M67" s="78">
        <v>1172.5236884575299</v>
      </c>
      <c r="N67" s="54">
        <v>1049.72</v>
      </c>
      <c r="O67" s="78">
        <v>10070965.827282</v>
      </c>
      <c r="P67" s="78">
        <v>503.5985</v>
      </c>
      <c r="Q67" s="78">
        <v>19998.006005343501</v>
      </c>
      <c r="R67" s="55">
        <v>18055.93</v>
      </c>
      <c r="S67" s="23" t="str">
        <f t="shared" si="3"/>
        <v>0</v>
      </c>
      <c r="T67" s="23" t="str">
        <f t="shared" si="2"/>
        <v>0</v>
      </c>
      <c r="U67" s="23" t="str">
        <f t="shared" si="4"/>
        <v>0</v>
      </c>
    </row>
    <row r="68" spans="1:21" ht="24.6" x14ac:dyDescent="0.4">
      <c r="A68" s="23" t="s">
        <v>188</v>
      </c>
      <c r="B68" s="30" t="s">
        <v>98</v>
      </c>
      <c r="C68" s="30" t="s">
        <v>8</v>
      </c>
      <c r="D68" s="51" t="s">
        <v>101</v>
      </c>
      <c r="E68" s="23" t="s">
        <v>178</v>
      </c>
      <c r="F68" s="23" t="s">
        <v>192</v>
      </c>
      <c r="G68" s="23">
        <v>96</v>
      </c>
      <c r="H68" s="31">
        <v>80657</v>
      </c>
      <c r="I68" s="23">
        <v>12</v>
      </c>
      <c r="J68" s="76" t="s">
        <v>223</v>
      </c>
      <c r="K68" s="78">
        <v>45863468.120410703</v>
      </c>
      <c r="L68" s="78">
        <v>52949</v>
      </c>
      <c r="M68" s="78">
        <v>866.18195094167402</v>
      </c>
      <c r="N68" s="56">
        <v>1103.4100000000001</v>
      </c>
      <c r="O68" s="78">
        <v>37828838.419589303</v>
      </c>
      <c r="P68" s="78">
        <v>2529.4578000000001</v>
      </c>
      <c r="Q68" s="78">
        <v>14955.315095428499</v>
      </c>
      <c r="R68" s="57">
        <v>19755.38</v>
      </c>
      <c r="S68" s="23" t="str">
        <f t="shared" ref="S68:S91" si="5">IF(AND(M68&lt;=N68),"1","0")</f>
        <v>1</v>
      </c>
      <c r="T68" s="23" t="str">
        <f t="shared" si="2"/>
        <v>1</v>
      </c>
      <c r="U68" s="23" t="str">
        <f t="shared" ref="U68:U91" si="6">IF(AND(M68&lt;=N68,Q68&lt;=R68),"1","0")</f>
        <v>1</v>
      </c>
    </row>
    <row r="69" spans="1:21" ht="24.6" x14ac:dyDescent="0.4">
      <c r="A69" s="23" t="s">
        <v>188</v>
      </c>
      <c r="B69" s="30" t="s">
        <v>98</v>
      </c>
      <c r="C69" s="30" t="s">
        <v>9</v>
      </c>
      <c r="D69" s="51" t="s">
        <v>102</v>
      </c>
      <c r="E69" s="23" t="s">
        <v>178</v>
      </c>
      <c r="F69" s="23" t="s">
        <v>191</v>
      </c>
      <c r="G69" s="23">
        <v>60</v>
      </c>
      <c r="H69" s="31">
        <v>52638</v>
      </c>
      <c r="I69" s="23">
        <v>10</v>
      </c>
      <c r="J69" s="76" t="s">
        <v>219</v>
      </c>
      <c r="K69" s="78">
        <v>39963821.948427498</v>
      </c>
      <c r="L69" s="78">
        <v>36396</v>
      </c>
      <c r="M69" s="78">
        <v>1098.02785878744</v>
      </c>
      <c r="N69" s="54">
        <v>1061.6199999999999</v>
      </c>
      <c r="O69" s="78">
        <v>12588296.6215725</v>
      </c>
      <c r="P69" s="78">
        <v>894.53099999999995</v>
      </c>
      <c r="Q69" s="78">
        <v>14072.5101998393</v>
      </c>
      <c r="R69" s="55">
        <v>15331.26</v>
      </c>
      <c r="S69" s="23" t="str">
        <f t="shared" si="5"/>
        <v>0</v>
      </c>
      <c r="T69" s="23" t="str">
        <f t="shared" ref="T69:T91" si="7">IF(AND(Q69&lt;=R69),"1","0")</f>
        <v>1</v>
      </c>
      <c r="U69" s="23" t="str">
        <f t="shared" si="6"/>
        <v>0</v>
      </c>
    </row>
    <row r="70" spans="1:21" ht="24.6" x14ac:dyDescent="0.4">
      <c r="A70" s="23" t="s">
        <v>188</v>
      </c>
      <c r="B70" s="30" t="s">
        <v>98</v>
      </c>
      <c r="C70" s="30" t="s">
        <v>80</v>
      </c>
      <c r="D70" s="51" t="s">
        <v>294</v>
      </c>
      <c r="E70" s="23" t="s">
        <v>178</v>
      </c>
      <c r="F70" s="23" t="s">
        <v>190</v>
      </c>
      <c r="G70" s="23">
        <v>30</v>
      </c>
      <c r="H70" s="31">
        <v>28535</v>
      </c>
      <c r="I70" s="23">
        <v>5</v>
      </c>
      <c r="J70" s="76" t="s">
        <v>218</v>
      </c>
      <c r="K70" s="78">
        <v>26869771.533500999</v>
      </c>
      <c r="L70" s="78">
        <v>25779</v>
      </c>
      <c r="M70" s="78">
        <v>1042.31240674584</v>
      </c>
      <c r="N70" s="54">
        <v>1033.49</v>
      </c>
      <c r="O70" s="78">
        <v>16679546.176499</v>
      </c>
      <c r="P70" s="78">
        <v>879.77189999999996</v>
      </c>
      <c r="Q70" s="78">
        <v>18958.943990480901</v>
      </c>
      <c r="R70" s="55">
        <v>19292.599999999999</v>
      </c>
      <c r="S70" s="23" t="str">
        <f t="shared" si="5"/>
        <v>0</v>
      </c>
      <c r="T70" s="23" t="str">
        <f t="shared" si="7"/>
        <v>1</v>
      </c>
      <c r="U70" s="23" t="str">
        <f t="shared" si="6"/>
        <v>0</v>
      </c>
    </row>
    <row r="71" spans="1:21" ht="24.6" x14ac:dyDescent="0.4">
      <c r="A71" s="23" t="s">
        <v>188</v>
      </c>
      <c r="B71" s="30" t="s">
        <v>103</v>
      </c>
      <c r="C71" s="30" t="s">
        <v>0</v>
      </c>
      <c r="D71" s="51" t="s">
        <v>104</v>
      </c>
      <c r="E71" s="23" t="s">
        <v>177</v>
      </c>
      <c r="F71" s="23" t="s">
        <v>195</v>
      </c>
      <c r="G71" s="23">
        <v>1141</v>
      </c>
      <c r="H71" s="31">
        <v>259662</v>
      </c>
      <c r="I71" s="23">
        <v>20</v>
      </c>
      <c r="J71" s="76" t="s">
        <v>227</v>
      </c>
      <c r="K71" s="78">
        <v>541324762.176543</v>
      </c>
      <c r="L71" s="78">
        <v>326856</v>
      </c>
      <c r="M71" s="78">
        <v>1656.1567239902099</v>
      </c>
      <c r="N71" s="54">
        <v>2064.0100000000002</v>
      </c>
      <c r="O71" s="78">
        <v>953773062.51345694</v>
      </c>
      <c r="P71" s="78">
        <v>67518.090899999996</v>
      </c>
      <c r="Q71" s="78">
        <v>14126.1852904887</v>
      </c>
      <c r="R71" s="55">
        <v>18176.740000000002</v>
      </c>
      <c r="S71" s="23" t="str">
        <f t="shared" si="5"/>
        <v>1</v>
      </c>
      <c r="T71" s="23" t="str">
        <f t="shared" si="7"/>
        <v>1</v>
      </c>
      <c r="U71" s="23" t="str">
        <f t="shared" si="6"/>
        <v>1</v>
      </c>
    </row>
    <row r="72" spans="1:21" ht="24.6" x14ac:dyDescent="0.4">
      <c r="A72" s="23" t="s">
        <v>188</v>
      </c>
      <c r="B72" s="30" t="s">
        <v>103</v>
      </c>
      <c r="C72" s="30" t="s">
        <v>10</v>
      </c>
      <c r="D72" s="51" t="s">
        <v>105</v>
      </c>
      <c r="E72" s="23" t="s">
        <v>178</v>
      </c>
      <c r="F72" s="23" t="s">
        <v>191</v>
      </c>
      <c r="G72" s="23">
        <v>60</v>
      </c>
      <c r="H72" s="31">
        <v>50641</v>
      </c>
      <c r="I72" s="23">
        <v>10</v>
      </c>
      <c r="J72" s="76" t="s">
        <v>219</v>
      </c>
      <c r="K72" s="78">
        <v>41708698.728048302</v>
      </c>
      <c r="L72" s="78">
        <v>53623</v>
      </c>
      <c r="M72" s="78">
        <v>777.81360103031</v>
      </c>
      <c r="N72" s="54">
        <v>1061.6199999999999</v>
      </c>
      <c r="O72" s="78">
        <v>12656992.3419517</v>
      </c>
      <c r="P72" s="78">
        <v>1528.6108999999999</v>
      </c>
      <c r="Q72" s="78">
        <v>8280.0615525845606</v>
      </c>
      <c r="R72" s="55">
        <v>15331.26</v>
      </c>
      <c r="S72" s="23" t="str">
        <f t="shared" si="5"/>
        <v>1</v>
      </c>
      <c r="T72" s="23" t="str">
        <f t="shared" si="7"/>
        <v>1</v>
      </c>
      <c r="U72" s="23" t="str">
        <f t="shared" si="6"/>
        <v>1</v>
      </c>
    </row>
    <row r="73" spans="1:21" ht="24.6" x14ac:dyDescent="0.4">
      <c r="A73" s="23" t="s">
        <v>188</v>
      </c>
      <c r="B73" s="30" t="s">
        <v>103</v>
      </c>
      <c r="C73" s="30" t="s">
        <v>11</v>
      </c>
      <c r="D73" s="51" t="s">
        <v>106</v>
      </c>
      <c r="E73" s="23" t="s">
        <v>178</v>
      </c>
      <c r="F73" s="23" t="s">
        <v>191</v>
      </c>
      <c r="G73" s="23">
        <v>60</v>
      </c>
      <c r="H73" s="31">
        <v>48600</v>
      </c>
      <c r="I73" s="23">
        <v>9</v>
      </c>
      <c r="J73" s="76" t="s">
        <v>283</v>
      </c>
      <c r="K73" s="78">
        <v>31501559.640235901</v>
      </c>
      <c r="L73" s="78">
        <v>47238</v>
      </c>
      <c r="M73" s="78">
        <v>666.86903849095904</v>
      </c>
      <c r="N73" s="54">
        <v>992.64</v>
      </c>
      <c r="O73" s="78">
        <v>14674906.269764099</v>
      </c>
      <c r="P73" s="78">
        <v>1179.8279</v>
      </c>
      <c r="Q73" s="78">
        <v>12438.175321811001</v>
      </c>
      <c r="R73" s="57">
        <v>17143.7</v>
      </c>
      <c r="S73" s="23" t="str">
        <f t="shared" si="5"/>
        <v>1</v>
      </c>
      <c r="T73" s="23" t="str">
        <f t="shared" si="7"/>
        <v>1</v>
      </c>
      <c r="U73" s="23" t="str">
        <f t="shared" si="6"/>
        <v>1</v>
      </c>
    </row>
    <row r="74" spans="1:21" ht="24.6" x14ac:dyDescent="0.4">
      <c r="A74" s="32" t="s">
        <v>188</v>
      </c>
      <c r="B74" s="33" t="s">
        <v>103</v>
      </c>
      <c r="C74" s="33" t="s">
        <v>12</v>
      </c>
      <c r="D74" s="53" t="s">
        <v>107</v>
      </c>
      <c r="E74" s="32" t="s">
        <v>179</v>
      </c>
      <c r="F74" s="32" t="s">
        <v>189</v>
      </c>
      <c r="G74" s="32">
        <v>280</v>
      </c>
      <c r="H74" s="34">
        <v>82745</v>
      </c>
      <c r="I74" s="32">
        <v>16</v>
      </c>
      <c r="J74" s="76" t="s">
        <v>216</v>
      </c>
      <c r="K74" s="78">
        <v>102323453.909933</v>
      </c>
      <c r="L74" s="78">
        <v>124937</v>
      </c>
      <c r="M74" s="78">
        <v>819.000407484839</v>
      </c>
      <c r="N74" s="54">
        <v>1168.48</v>
      </c>
      <c r="O74" s="78">
        <v>136584928.86006701</v>
      </c>
      <c r="P74" s="78">
        <v>12104.77</v>
      </c>
      <c r="Q74" s="78">
        <v>11283.5625013996</v>
      </c>
      <c r="R74" s="55">
        <v>18705.07</v>
      </c>
      <c r="S74" s="23" t="str">
        <f t="shared" si="5"/>
        <v>1</v>
      </c>
      <c r="T74" s="23" t="str">
        <f t="shared" si="7"/>
        <v>1</v>
      </c>
      <c r="U74" s="23" t="str">
        <f t="shared" si="6"/>
        <v>1</v>
      </c>
    </row>
    <row r="75" spans="1:21" ht="24.6" x14ac:dyDescent="0.4">
      <c r="A75" s="23" t="s">
        <v>188</v>
      </c>
      <c r="B75" s="30" t="s">
        <v>103</v>
      </c>
      <c r="C75" s="30" t="s">
        <v>13</v>
      </c>
      <c r="D75" s="51" t="s">
        <v>108</v>
      </c>
      <c r="E75" s="23" t="s">
        <v>178</v>
      </c>
      <c r="F75" s="23" t="s">
        <v>194</v>
      </c>
      <c r="G75" s="23">
        <v>10</v>
      </c>
      <c r="H75" s="31">
        <v>3965</v>
      </c>
      <c r="I75" s="23">
        <v>2</v>
      </c>
      <c r="J75" s="76" t="s">
        <v>221</v>
      </c>
      <c r="K75" s="78">
        <v>12582059.213802001</v>
      </c>
      <c r="L75" s="78">
        <v>10643</v>
      </c>
      <c r="M75" s="78">
        <v>1182.19103765874</v>
      </c>
      <c r="N75" s="56">
        <v>1210.5999999999999</v>
      </c>
      <c r="O75" s="78">
        <v>4323332.7861980302</v>
      </c>
      <c r="P75" s="78">
        <v>270.95670000000001</v>
      </c>
      <c r="Q75" s="78">
        <v>15955.8069101005</v>
      </c>
      <c r="R75" s="57">
        <v>22979.3</v>
      </c>
      <c r="S75" s="23" t="str">
        <f t="shared" si="5"/>
        <v>1</v>
      </c>
      <c r="T75" s="23" t="str">
        <f t="shared" si="7"/>
        <v>1</v>
      </c>
      <c r="U75" s="23" t="str">
        <f t="shared" si="6"/>
        <v>1</v>
      </c>
    </row>
    <row r="76" spans="1:21" ht="24.6" x14ac:dyDescent="0.4">
      <c r="A76" s="23" t="s">
        <v>188</v>
      </c>
      <c r="B76" s="30" t="s">
        <v>103</v>
      </c>
      <c r="C76" s="30" t="s">
        <v>14</v>
      </c>
      <c r="D76" s="51" t="s">
        <v>109</v>
      </c>
      <c r="E76" s="23" t="s">
        <v>178</v>
      </c>
      <c r="F76" s="23" t="s">
        <v>190</v>
      </c>
      <c r="G76" s="23">
        <v>40</v>
      </c>
      <c r="H76" s="31">
        <v>36047</v>
      </c>
      <c r="I76" s="23">
        <v>6</v>
      </c>
      <c r="J76" s="76" t="s">
        <v>217</v>
      </c>
      <c r="K76" s="78">
        <v>31586682.652322099</v>
      </c>
      <c r="L76" s="78">
        <v>40426</v>
      </c>
      <c r="M76" s="78">
        <v>781.34573423841402</v>
      </c>
      <c r="N76" s="54">
        <v>1049.72</v>
      </c>
      <c r="O76" s="78">
        <v>12929753.5776779</v>
      </c>
      <c r="P76" s="78">
        <v>1072.3268</v>
      </c>
      <c r="Q76" s="78">
        <v>12057.661505501699</v>
      </c>
      <c r="R76" s="55">
        <v>18055.93</v>
      </c>
      <c r="S76" s="23" t="str">
        <f t="shared" si="5"/>
        <v>1</v>
      </c>
      <c r="T76" s="23" t="str">
        <f t="shared" si="7"/>
        <v>1</v>
      </c>
      <c r="U76" s="23" t="str">
        <f t="shared" si="6"/>
        <v>1</v>
      </c>
    </row>
    <row r="77" spans="1:21" ht="24.6" x14ac:dyDescent="0.4">
      <c r="A77" s="23" t="s">
        <v>188</v>
      </c>
      <c r="B77" s="30" t="s">
        <v>103</v>
      </c>
      <c r="C77" s="30" t="s">
        <v>15</v>
      </c>
      <c r="D77" s="51" t="s">
        <v>110</v>
      </c>
      <c r="E77" s="23" t="s">
        <v>178</v>
      </c>
      <c r="F77" s="23" t="s">
        <v>192</v>
      </c>
      <c r="G77" s="23">
        <v>150</v>
      </c>
      <c r="H77" s="31">
        <v>90398</v>
      </c>
      <c r="I77" s="23">
        <v>13</v>
      </c>
      <c r="J77" s="76" t="s">
        <v>220</v>
      </c>
      <c r="K77" s="78">
        <v>65514832.701431498</v>
      </c>
      <c r="L77" s="78">
        <v>77890</v>
      </c>
      <c r="M77" s="78">
        <v>841.11994738004205</v>
      </c>
      <c r="N77" s="54">
        <v>1009.98</v>
      </c>
      <c r="O77" s="78">
        <v>70261769.138568506</v>
      </c>
      <c r="P77" s="78">
        <v>6156.3442999999997</v>
      </c>
      <c r="Q77" s="78">
        <v>11412.904430729899</v>
      </c>
      <c r="R77" s="55">
        <v>16120.42</v>
      </c>
      <c r="S77" s="23" t="str">
        <f t="shared" si="5"/>
        <v>1</v>
      </c>
      <c r="T77" s="23" t="str">
        <f t="shared" si="7"/>
        <v>1</v>
      </c>
      <c r="U77" s="23" t="str">
        <f t="shared" si="6"/>
        <v>1</v>
      </c>
    </row>
    <row r="78" spans="1:21" ht="24.6" x14ac:dyDescent="0.4">
      <c r="A78" s="23" t="s">
        <v>188</v>
      </c>
      <c r="B78" s="30" t="s">
        <v>103</v>
      </c>
      <c r="C78" s="30" t="s">
        <v>16</v>
      </c>
      <c r="D78" s="51" t="s">
        <v>111</v>
      </c>
      <c r="E78" s="23" t="s">
        <v>178</v>
      </c>
      <c r="F78" s="23" t="s">
        <v>190</v>
      </c>
      <c r="G78" s="23">
        <v>35</v>
      </c>
      <c r="H78" s="31">
        <v>24618</v>
      </c>
      <c r="I78" s="23">
        <v>5</v>
      </c>
      <c r="J78" s="76" t="s">
        <v>218</v>
      </c>
      <c r="K78" s="78">
        <v>21317187.2733831</v>
      </c>
      <c r="L78" s="78">
        <v>24864</v>
      </c>
      <c r="M78" s="78">
        <v>857.35148300285903</v>
      </c>
      <c r="N78" s="54">
        <v>1033.49</v>
      </c>
      <c r="O78" s="78">
        <v>8846424.3066169005</v>
      </c>
      <c r="P78" s="78">
        <v>749.37</v>
      </c>
      <c r="Q78" s="78">
        <v>11805.148733758901</v>
      </c>
      <c r="R78" s="55">
        <v>19292.599999999999</v>
      </c>
      <c r="S78" s="23" t="str">
        <f t="shared" si="5"/>
        <v>1</v>
      </c>
      <c r="T78" s="23" t="str">
        <f t="shared" si="7"/>
        <v>1</v>
      </c>
      <c r="U78" s="23" t="str">
        <f t="shared" si="6"/>
        <v>1</v>
      </c>
    </row>
    <row r="79" spans="1:21" ht="24.6" x14ac:dyDescent="0.4">
      <c r="A79" s="23" t="s">
        <v>188</v>
      </c>
      <c r="B79" s="30" t="s">
        <v>103</v>
      </c>
      <c r="C79" s="30" t="s">
        <v>17</v>
      </c>
      <c r="D79" s="51" t="s">
        <v>112</v>
      </c>
      <c r="E79" s="23" t="s">
        <v>178</v>
      </c>
      <c r="F79" s="23" t="s">
        <v>190</v>
      </c>
      <c r="G79" s="23">
        <v>34</v>
      </c>
      <c r="H79" s="31">
        <v>29397</v>
      </c>
      <c r="I79" s="23">
        <v>5</v>
      </c>
      <c r="J79" s="76" t="s">
        <v>218</v>
      </c>
      <c r="K79" s="78">
        <v>24889220.752939399</v>
      </c>
      <c r="L79" s="78">
        <v>33225</v>
      </c>
      <c r="M79" s="78">
        <v>749.11123409900301</v>
      </c>
      <c r="N79" s="54">
        <v>1033.49</v>
      </c>
      <c r="O79" s="78">
        <v>8078960.2670606198</v>
      </c>
      <c r="P79" s="78">
        <v>739.18129999999996</v>
      </c>
      <c r="Q79" s="78">
        <v>10929.605858617701</v>
      </c>
      <c r="R79" s="55">
        <v>19292.599999999999</v>
      </c>
      <c r="S79" s="23" t="str">
        <f t="shared" si="5"/>
        <v>1</v>
      </c>
      <c r="T79" s="23" t="str">
        <f t="shared" si="7"/>
        <v>1</v>
      </c>
      <c r="U79" s="23" t="str">
        <f t="shared" si="6"/>
        <v>1</v>
      </c>
    </row>
    <row r="80" spans="1:21" ht="24.6" x14ac:dyDescent="0.4">
      <c r="A80" s="23" t="s">
        <v>188</v>
      </c>
      <c r="B80" s="30" t="s">
        <v>103</v>
      </c>
      <c r="C80" s="30" t="s">
        <v>18</v>
      </c>
      <c r="D80" s="51" t="s">
        <v>113</v>
      </c>
      <c r="E80" s="23" t="s">
        <v>178</v>
      </c>
      <c r="F80" s="23" t="s">
        <v>190</v>
      </c>
      <c r="G80" s="23">
        <v>30</v>
      </c>
      <c r="H80" s="31">
        <v>35670</v>
      </c>
      <c r="I80" s="23">
        <v>6</v>
      </c>
      <c r="J80" s="76" t="s">
        <v>217</v>
      </c>
      <c r="K80" s="78">
        <v>27292083.836352602</v>
      </c>
      <c r="L80" s="78">
        <v>32492</v>
      </c>
      <c r="M80" s="78">
        <v>839.96318590276496</v>
      </c>
      <c r="N80" s="54">
        <v>1049.72</v>
      </c>
      <c r="O80" s="78">
        <v>13237855.633647401</v>
      </c>
      <c r="P80" s="78">
        <v>1173.75</v>
      </c>
      <c r="Q80" s="78">
        <v>11278.258260828399</v>
      </c>
      <c r="R80" s="55">
        <v>18055.93</v>
      </c>
      <c r="S80" s="23" t="str">
        <f t="shared" si="5"/>
        <v>1</v>
      </c>
      <c r="T80" s="23" t="str">
        <f t="shared" si="7"/>
        <v>1</v>
      </c>
      <c r="U80" s="23" t="str">
        <f t="shared" si="6"/>
        <v>1</v>
      </c>
    </row>
    <row r="81" spans="1:24" ht="24.6" x14ac:dyDescent="0.4">
      <c r="A81" s="23" t="s">
        <v>188</v>
      </c>
      <c r="B81" s="30" t="s">
        <v>103</v>
      </c>
      <c r="C81" s="30" t="s">
        <v>19</v>
      </c>
      <c r="D81" s="51" t="s">
        <v>114</v>
      </c>
      <c r="E81" s="23" t="s">
        <v>178</v>
      </c>
      <c r="F81" s="23" t="s">
        <v>191</v>
      </c>
      <c r="G81" s="23">
        <v>60</v>
      </c>
      <c r="H81" s="31">
        <v>42557</v>
      </c>
      <c r="I81" s="23">
        <v>9</v>
      </c>
      <c r="J81" s="76" t="s">
        <v>283</v>
      </c>
      <c r="K81" s="78">
        <v>41777963.621000499</v>
      </c>
      <c r="L81" s="78">
        <v>46796</v>
      </c>
      <c r="M81" s="78">
        <v>892.76783530644695</v>
      </c>
      <c r="N81" s="54">
        <v>992.64</v>
      </c>
      <c r="O81" s="78">
        <v>19740767.728999499</v>
      </c>
      <c r="P81" s="78">
        <v>1630.1049</v>
      </c>
      <c r="Q81" s="78">
        <v>12110.1210903663</v>
      </c>
      <c r="R81" s="57">
        <v>17143.7</v>
      </c>
      <c r="S81" s="23" t="str">
        <f t="shared" si="5"/>
        <v>1</v>
      </c>
      <c r="T81" s="23" t="str">
        <f t="shared" si="7"/>
        <v>1</v>
      </c>
      <c r="U81" s="23" t="str">
        <f t="shared" si="6"/>
        <v>1</v>
      </c>
    </row>
    <row r="82" spans="1:24" ht="24.6" x14ac:dyDescent="0.4">
      <c r="A82" s="23" t="s">
        <v>188</v>
      </c>
      <c r="B82" s="30" t="s">
        <v>103</v>
      </c>
      <c r="C82" s="30" t="s">
        <v>20</v>
      </c>
      <c r="D82" s="51" t="s">
        <v>115</v>
      </c>
      <c r="E82" s="23" t="s">
        <v>178</v>
      </c>
      <c r="F82" s="23" t="s">
        <v>192</v>
      </c>
      <c r="G82" s="23">
        <v>137</v>
      </c>
      <c r="H82" s="31">
        <v>85449</v>
      </c>
      <c r="I82" s="23">
        <v>13</v>
      </c>
      <c r="J82" s="76" t="s">
        <v>220</v>
      </c>
      <c r="K82" s="78">
        <v>54657241.356371202</v>
      </c>
      <c r="L82" s="78">
        <v>98770</v>
      </c>
      <c r="M82" s="78">
        <v>553.37897495566699</v>
      </c>
      <c r="N82" s="54">
        <v>1009.98</v>
      </c>
      <c r="O82" s="78">
        <v>63999643.433628798</v>
      </c>
      <c r="P82" s="78">
        <v>6890.9579000000003</v>
      </c>
      <c r="Q82" s="78">
        <v>9287.4814158462304</v>
      </c>
      <c r="R82" s="55">
        <v>16120.42</v>
      </c>
      <c r="S82" s="23" t="str">
        <f t="shared" si="5"/>
        <v>1</v>
      </c>
      <c r="T82" s="23" t="str">
        <f t="shared" si="7"/>
        <v>1</v>
      </c>
      <c r="U82" s="23" t="str">
        <f t="shared" si="6"/>
        <v>1</v>
      </c>
    </row>
    <row r="83" spans="1:24" ht="24.6" x14ac:dyDescent="0.4">
      <c r="A83" s="23" t="s">
        <v>188</v>
      </c>
      <c r="B83" s="30" t="s">
        <v>103</v>
      </c>
      <c r="C83" s="30" t="s">
        <v>21</v>
      </c>
      <c r="D83" s="51" t="s">
        <v>308</v>
      </c>
      <c r="E83" s="23" t="s">
        <v>178</v>
      </c>
      <c r="F83" s="23" t="s">
        <v>190</v>
      </c>
      <c r="G83" s="23">
        <v>70</v>
      </c>
      <c r="H83" s="31">
        <v>46637</v>
      </c>
      <c r="I83" s="23">
        <v>6</v>
      </c>
      <c r="J83" s="76" t="s">
        <v>217</v>
      </c>
      <c r="K83" s="78">
        <v>35781213.406863101</v>
      </c>
      <c r="L83" s="78">
        <v>50671</v>
      </c>
      <c r="M83" s="78">
        <v>706.14776512922901</v>
      </c>
      <c r="N83" s="54">
        <v>1049.72</v>
      </c>
      <c r="O83" s="78">
        <v>19627306.993136901</v>
      </c>
      <c r="P83" s="78">
        <v>1464.4601</v>
      </c>
      <c r="Q83" s="78">
        <v>13402.418401933201</v>
      </c>
      <c r="R83" s="55">
        <v>18055.93</v>
      </c>
      <c r="S83" s="23" t="str">
        <f t="shared" si="5"/>
        <v>1</v>
      </c>
      <c r="T83" s="23" t="str">
        <f t="shared" si="7"/>
        <v>1</v>
      </c>
      <c r="U83" s="23" t="str">
        <f t="shared" si="6"/>
        <v>1</v>
      </c>
    </row>
    <row r="84" spans="1:24" ht="24.6" x14ac:dyDescent="0.4">
      <c r="A84" s="23" t="s">
        <v>188</v>
      </c>
      <c r="B84" s="30" t="s">
        <v>103</v>
      </c>
      <c r="C84" s="30" t="s">
        <v>22</v>
      </c>
      <c r="D84" s="51" t="s">
        <v>116</v>
      </c>
      <c r="E84" s="23" t="s">
        <v>178</v>
      </c>
      <c r="F84" s="23" t="s">
        <v>192</v>
      </c>
      <c r="G84" s="23">
        <v>122</v>
      </c>
      <c r="H84" s="31">
        <v>87744</v>
      </c>
      <c r="I84" s="23">
        <v>13</v>
      </c>
      <c r="J84" s="76" t="s">
        <v>220</v>
      </c>
      <c r="K84" s="78">
        <v>57358870.091245003</v>
      </c>
      <c r="L84" s="78">
        <v>79977</v>
      </c>
      <c r="M84" s="78">
        <v>717.19206886036</v>
      </c>
      <c r="N84" s="54">
        <v>1009.98</v>
      </c>
      <c r="O84" s="78">
        <v>38712859.888755001</v>
      </c>
      <c r="P84" s="78">
        <v>3853.0073000000002</v>
      </c>
      <c r="Q84" s="78">
        <v>10047.440057732299</v>
      </c>
      <c r="R84" s="55">
        <v>16120.42</v>
      </c>
      <c r="S84" s="23" t="str">
        <f t="shared" si="5"/>
        <v>1</v>
      </c>
      <c r="T84" s="23" t="str">
        <f t="shared" si="7"/>
        <v>1</v>
      </c>
      <c r="U84" s="23" t="str">
        <f t="shared" si="6"/>
        <v>1</v>
      </c>
    </row>
    <row r="85" spans="1:24" ht="24.6" x14ac:dyDescent="0.4">
      <c r="A85" s="23" t="s">
        <v>188</v>
      </c>
      <c r="B85" s="30" t="s">
        <v>103</v>
      </c>
      <c r="C85" s="30" t="s">
        <v>23</v>
      </c>
      <c r="D85" s="51" t="s">
        <v>117</v>
      </c>
      <c r="E85" s="23" t="s">
        <v>178</v>
      </c>
      <c r="F85" s="23" t="s">
        <v>190</v>
      </c>
      <c r="G85" s="23">
        <v>30</v>
      </c>
      <c r="H85" s="31">
        <v>22227</v>
      </c>
      <c r="I85" s="23">
        <v>5</v>
      </c>
      <c r="J85" s="76" t="s">
        <v>218</v>
      </c>
      <c r="K85" s="78">
        <v>24129826.024494302</v>
      </c>
      <c r="L85" s="78">
        <v>30606</v>
      </c>
      <c r="M85" s="78">
        <v>788.40181743757103</v>
      </c>
      <c r="N85" s="54">
        <v>1033.49</v>
      </c>
      <c r="O85" s="78">
        <v>5556037.2255057003</v>
      </c>
      <c r="P85" s="78">
        <v>750.54510000000005</v>
      </c>
      <c r="Q85" s="78">
        <v>7402.6693739066404</v>
      </c>
      <c r="R85" s="55">
        <v>19292.599999999999</v>
      </c>
      <c r="S85" s="23" t="str">
        <f t="shared" si="5"/>
        <v>1</v>
      </c>
      <c r="T85" s="23" t="str">
        <f t="shared" si="7"/>
        <v>1</v>
      </c>
      <c r="U85" s="23" t="str">
        <f t="shared" si="6"/>
        <v>1</v>
      </c>
    </row>
    <row r="86" spans="1:24" ht="24.6" x14ac:dyDescent="0.4">
      <c r="A86" s="23" t="s">
        <v>188</v>
      </c>
      <c r="B86" s="30" t="s">
        <v>103</v>
      </c>
      <c r="C86" s="30" t="s">
        <v>24</v>
      </c>
      <c r="D86" s="51" t="s">
        <v>118</v>
      </c>
      <c r="E86" s="23" t="s">
        <v>178</v>
      </c>
      <c r="F86" s="23" t="s">
        <v>190</v>
      </c>
      <c r="G86" s="23">
        <v>34</v>
      </c>
      <c r="H86" s="31">
        <v>20829</v>
      </c>
      <c r="I86" s="23">
        <v>5</v>
      </c>
      <c r="J86" s="76" t="s">
        <v>218</v>
      </c>
      <c r="K86" s="78">
        <v>20897733.684569601</v>
      </c>
      <c r="L86" s="78">
        <v>25972</v>
      </c>
      <c r="M86" s="78">
        <v>804.625507645526</v>
      </c>
      <c r="N86" s="54">
        <v>1033.49</v>
      </c>
      <c r="O86" s="78">
        <v>8077674.7054303801</v>
      </c>
      <c r="P86" s="78">
        <v>642.96420000000001</v>
      </c>
      <c r="Q86" s="78">
        <v>12563.1795758308</v>
      </c>
      <c r="R86" s="55">
        <v>19292.599999999999</v>
      </c>
      <c r="S86" s="23" t="str">
        <f t="shared" si="5"/>
        <v>1</v>
      </c>
      <c r="T86" s="23" t="str">
        <f t="shared" si="7"/>
        <v>1</v>
      </c>
      <c r="U86" s="23" t="str">
        <f t="shared" si="6"/>
        <v>1</v>
      </c>
    </row>
    <row r="87" spans="1:24" ht="24.6" x14ac:dyDescent="0.4">
      <c r="A87" s="23" t="s">
        <v>188</v>
      </c>
      <c r="B87" s="30" t="s">
        <v>103</v>
      </c>
      <c r="C87" s="30" t="s">
        <v>25</v>
      </c>
      <c r="D87" s="51" t="s">
        <v>119</v>
      </c>
      <c r="E87" s="23" t="s">
        <v>178</v>
      </c>
      <c r="F87" s="23" t="s">
        <v>190</v>
      </c>
      <c r="G87" s="23">
        <v>30</v>
      </c>
      <c r="H87" s="31">
        <v>23288</v>
      </c>
      <c r="I87" s="23">
        <v>5</v>
      </c>
      <c r="J87" s="76" t="s">
        <v>218</v>
      </c>
      <c r="K87" s="78">
        <v>18129425.612287998</v>
      </c>
      <c r="L87" s="78">
        <v>24882</v>
      </c>
      <c r="M87" s="78">
        <v>728.61609244787496</v>
      </c>
      <c r="N87" s="54">
        <v>1033.49</v>
      </c>
      <c r="O87" s="78">
        <v>11335196.357712001</v>
      </c>
      <c r="P87" s="78">
        <v>975.98379999999997</v>
      </c>
      <c r="Q87" s="78">
        <v>11614.1234697871</v>
      </c>
      <c r="R87" s="55">
        <v>19292.599999999999</v>
      </c>
      <c r="S87" s="23" t="str">
        <f t="shared" si="5"/>
        <v>1</v>
      </c>
      <c r="T87" s="23" t="str">
        <f t="shared" si="7"/>
        <v>1</v>
      </c>
      <c r="U87" s="23" t="str">
        <f t="shared" si="6"/>
        <v>1</v>
      </c>
      <c r="X87" s="1">
        <v>0</v>
      </c>
    </row>
    <row r="88" spans="1:24" ht="24.6" x14ac:dyDescent="0.4">
      <c r="A88" s="23" t="s">
        <v>188</v>
      </c>
      <c r="B88" s="30" t="s">
        <v>103</v>
      </c>
      <c r="C88" s="30" t="s">
        <v>26</v>
      </c>
      <c r="D88" s="51" t="s">
        <v>120</v>
      </c>
      <c r="E88" s="23" t="s">
        <v>178</v>
      </c>
      <c r="F88" s="23" t="s">
        <v>190</v>
      </c>
      <c r="G88" s="23">
        <v>40</v>
      </c>
      <c r="H88" s="31">
        <v>19370</v>
      </c>
      <c r="I88" s="23">
        <v>5</v>
      </c>
      <c r="J88" s="76" t="s">
        <v>218</v>
      </c>
      <c r="K88" s="78">
        <v>20522797.213596899</v>
      </c>
      <c r="L88" s="78">
        <v>24026</v>
      </c>
      <c r="M88" s="78">
        <v>854.19117679167903</v>
      </c>
      <c r="N88" s="54">
        <v>1033.49</v>
      </c>
      <c r="O88" s="78">
        <v>7891510.6864031097</v>
      </c>
      <c r="P88" s="78">
        <v>754.06259999999997</v>
      </c>
      <c r="Q88" s="78">
        <v>10465.325672434999</v>
      </c>
      <c r="R88" s="55">
        <v>19292.599999999999</v>
      </c>
      <c r="S88" s="23" t="str">
        <f t="shared" si="5"/>
        <v>1</v>
      </c>
      <c r="T88" s="23" t="str">
        <f t="shared" si="7"/>
        <v>1</v>
      </c>
      <c r="U88" s="23" t="str">
        <f t="shared" si="6"/>
        <v>1</v>
      </c>
    </row>
    <row r="89" spans="1:24" ht="24.6" x14ac:dyDescent="0.4">
      <c r="A89" s="23" t="s">
        <v>188</v>
      </c>
      <c r="B89" s="30" t="s">
        <v>103</v>
      </c>
      <c r="C89" s="30" t="s">
        <v>72</v>
      </c>
      <c r="D89" s="51" t="s">
        <v>295</v>
      </c>
      <c r="E89" s="23" t="s">
        <v>178</v>
      </c>
      <c r="F89" s="23" t="s">
        <v>192</v>
      </c>
      <c r="G89" s="23">
        <v>138</v>
      </c>
      <c r="H89" s="31">
        <v>96992</v>
      </c>
      <c r="I89" s="23">
        <v>13</v>
      </c>
      <c r="J89" s="76" t="s">
        <v>220</v>
      </c>
      <c r="K89" s="78">
        <v>83754314.928034693</v>
      </c>
      <c r="L89" s="78">
        <v>108827</v>
      </c>
      <c r="M89" s="78">
        <v>769.60970097526001</v>
      </c>
      <c r="N89" s="54">
        <v>1009.98</v>
      </c>
      <c r="O89" s="78">
        <v>65857233.3919653</v>
      </c>
      <c r="P89" s="78">
        <v>5135.5600000000004</v>
      </c>
      <c r="Q89" s="78">
        <v>12823.7686624176</v>
      </c>
      <c r="R89" s="55">
        <v>16120.42</v>
      </c>
      <c r="S89" s="23" t="str">
        <f t="shared" si="5"/>
        <v>1</v>
      </c>
      <c r="T89" s="23" t="str">
        <f t="shared" si="7"/>
        <v>1</v>
      </c>
      <c r="U89" s="23" t="str">
        <f t="shared" si="6"/>
        <v>1</v>
      </c>
    </row>
    <row r="90" spans="1:24" ht="24.6" x14ac:dyDescent="0.4">
      <c r="A90" s="23" t="s">
        <v>188</v>
      </c>
      <c r="B90" s="30" t="s">
        <v>103</v>
      </c>
      <c r="C90" s="30" t="s">
        <v>81</v>
      </c>
      <c r="D90" s="51" t="s">
        <v>121</v>
      </c>
      <c r="E90" s="23" t="s">
        <v>178</v>
      </c>
      <c r="F90" s="23" t="s">
        <v>190</v>
      </c>
      <c r="G90" s="23">
        <v>30</v>
      </c>
      <c r="H90" s="31">
        <v>18145</v>
      </c>
      <c r="I90" s="23">
        <v>5</v>
      </c>
      <c r="J90" s="76" t="s">
        <v>218</v>
      </c>
      <c r="K90" s="78">
        <v>17798651.435466401</v>
      </c>
      <c r="L90" s="78">
        <v>23640</v>
      </c>
      <c r="M90" s="78">
        <v>752.90403703326695</v>
      </c>
      <c r="N90" s="54">
        <v>1033.49</v>
      </c>
      <c r="O90" s="78">
        <v>6907686.5945335701</v>
      </c>
      <c r="P90" s="78">
        <v>628.72050000000002</v>
      </c>
      <c r="Q90" s="78">
        <v>10986.895758184401</v>
      </c>
      <c r="R90" s="55">
        <v>19292.599999999999</v>
      </c>
      <c r="S90" s="23" t="str">
        <f t="shared" si="5"/>
        <v>1</v>
      </c>
      <c r="T90" s="23" t="str">
        <f t="shared" si="7"/>
        <v>1</v>
      </c>
      <c r="U90" s="23" t="str">
        <f t="shared" si="6"/>
        <v>1</v>
      </c>
    </row>
    <row r="91" spans="1:24" ht="24.6" x14ac:dyDescent="0.4">
      <c r="A91" s="23" t="s">
        <v>188</v>
      </c>
      <c r="B91" s="30" t="s">
        <v>103</v>
      </c>
      <c r="C91" s="30" t="s">
        <v>82</v>
      </c>
      <c r="D91" s="51" t="s">
        <v>122</v>
      </c>
      <c r="E91" s="23" t="s">
        <v>178</v>
      </c>
      <c r="F91" s="23" t="s">
        <v>194</v>
      </c>
      <c r="G91" s="23">
        <v>30</v>
      </c>
      <c r="H91" s="31">
        <v>18973</v>
      </c>
      <c r="I91" s="23">
        <v>3</v>
      </c>
      <c r="J91" s="76" t="s">
        <v>226</v>
      </c>
      <c r="K91" s="78">
        <v>17042369.045988601</v>
      </c>
      <c r="L91" s="78">
        <v>21143</v>
      </c>
      <c r="M91" s="78">
        <v>806.05254911737404</v>
      </c>
      <c r="N91" s="54">
        <v>1038.03</v>
      </c>
      <c r="O91" s="78">
        <v>5311231.9340113504</v>
      </c>
      <c r="P91" s="78">
        <v>560.97789999999998</v>
      </c>
      <c r="Q91" s="78">
        <v>9467.8095768324401</v>
      </c>
      <c r="R91" s="55">
        <v>21478.31</v>
      </c>
      <c r="S91" s="23" t="str">
        <f t="shared" si="5"/>
        <v>1</v>
      </c>
      <c r="T91" s="23" t="str">
        <f t="shared" si="7"/>
        <v>1</v>
      </c>
      <c r="U91" s="23" t="str">
        <f t="shared" si="6"/>
        <v>1</v>
      </c>
    </row>
    <row r="92" spans="1:24" x14ac:dyDescent="0.4">
      <c r="A92" s="140" t="s">
        <v>172</v>
      </c>
      <c r="B92" s="141"/>
      <c r="C92" s="142"/>
      <c r="D92" s="35"/>
      <c r="E92" s="36"/>
      <c r="F92" s="36"/>
      <c r="G92" s="36"/>
      <c r="H92" s="35"/>
      <c r="I92" s="35"/>
      <c r="J92" s="35"/>
      <c r="K92" s="75"/>
      <c r="L92" s="75"/>
      <c r="M92" s="75"/>
      <c r="N92" s="35"/>
      <c r="O92" s="35"/>
      <c r="P92" s="35"/>
      <c r="Q92" s="35"/>
      <c r="R92" s="35"/>
      <c r="S92" s="35"/>
      <c r="T92" s="35"/>
      <c r="U92" s="37">
        <f>COUNTIF(U4:U91,"1")</f>
        <v>71</v>
      </c>
    </row>
    <row r="93" spans="1:24" x14ac:dyDescent="0.4">
      <c r="R93" s="1" t="s">
        <v>173</v>
      </c>
      <c r="S93" s="38">
        <f>COUNTIF(S4:S91,1)</f>
        <v>74</v>
      </c>
      <c r="T93" s="38">
        <f>COUNTIF(T4:T91,1)</f>
        <v>82</v>
      </c>
      <c r="U93" s="38">
        <f>COUNTIF(U4:U91,1)</f>
        <v>71</v>
      </c>
    </row>
    <row r="94" spans="1:24" x14ac:dyDescent="0.4">
      <c r="R94" s="1" t="s">
        <v>158</v>
      </c>
      <c r="S94" s="1">
        <f>COUNTIF(S4:S15,1)</f>
        <v>10</v>
      </c>
      <c r="T94" s="1">
        <f>COUNTIF(T4:T15,1)</f>
        <v>9</v>
      </c>
      <c r="U94" s="1">
        <f>COUNTIF(U4:U15,1)</f>
        <v>8</v>
      </c>
    </row>
    <row r="95" spans="1:24" x14ac:dyDescent="0.4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4" x14ac:dyDescent="0.4">
      <c r="R96" s="1" t="s">
        <v>123</v>
      </c>
      <c r="S96" s="1">
        <f>COUNTIF(S24:S37,1)</f>
        <v>13</v>
      </c>
      <c r="T96" s="1">
        <f>COUNTIF(T24:T37,1)</f>
        <v>14</v>
      </c>
      <c r="U96" s="1">
        <f>COUNTIF(U24:U37,1)</f>
        <v>13</v>
      </c>
    </row>
    <row r="97" spans="18:21" x14ac:dyDescent="0.4">
      <c r="R97" s="1" t="s">
        <v>145</v>
      </c>
      <c r="S97" s="1">
        <f>COUNTIF(S38:S55,1)</f>
        <v>16</v>
      </c>
      <c r="T97" s="1">
        <f>COUNTIF(T38:T55,1)</f>
        <v>18</v>
      </c>
      <c r="U97" s="1">
        <f>COUNTIF(U38:U55,1)</f>
        <v>16</v>
      </c>
    </row>
    <row r="98" spans="18:21" x14ac:dyDescent="0.4">
      <c r="R98" s="1" t="s">
        <v>137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 x14ac:dyDescent="0.4">
      <c r="R99" s="1" t="s">
        <v>230</v>
      </c>
      <c r="S99" s="1">
        <f>COUNTIF(S65:S70,1)</f>
        <v>3</v>
      </c>
      <c r="T99" s="1">
        <f>COUNTIF(T65:T70,1)</f>
        <v>4</v>
      </c>
      <c r="U99" s="1">
        <f>COUNTIF(U65:U70,1)</f>
        <v>2</v>
      </c>
    </row>
    <row r="100" spans="18:21" x14ac:dyDescent="0.4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 xr:uid="{00000000-0009-0000-0000-000003000000}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171" t="s">
        <v>246</v>
      </c>
      <c r="B2" s="171"/>
      <c r="C2" s="171"/>
      <c r="D2" s="171"/>
      <c r="E2" s="171"/>
      <c r="F2" s="171"/>
      <c r="G2" s="171"/>
      <c r="H2" s="171"/>
      <c r="I2" s="171"/>
      <c r="J2" s="171"/>
      <c r="K2" s="9"/>
      <c r="L2" s="171"/>
      <c r="M2" s="171"/>
      <c r="N2" s="172"/>
      <c r="O2" s="183"/>
      <c r="P2" s="184"/>
      <c r="Q2" s="187" t="s">
        <v>247</v>
      </c>
      <c r="R2" s="187"/>
      <c r="S2" s="187"/>
      <c r="T2" s="187" t="s">
        <v>248</v>
      </c>
      <c r="U2" s="187"/>
      <c r="V2" s="187" t="s">
        <v>249</v>
      </c>
      <c r="W2" s="187"/>
      <c r="X2" s="188"/>
      <c r="Y2" s="170"/>
      <c r="Z2" s="171"/>
      <c r="AA2" s="172"/>
      <c r="AB2" s="173"/>
      <c r="AC2" s="174"/>
      <c r="AD2" s="174"/>
      <c r="AE2" s="175" t="s">
        <v>250</v>
      </c>
      <c r="AF2" s="175"/>
      <c r="AG2" s="174"/>
      <c r="AH2" s="176"/>
    </row>
    <row r="3" spans="1:34" ht="33.6" x14ac:dyDescent="0.25">
      <c r="A3" s="177" t="s">
        <v>251</v>
      </c>
      <c r="B3" s="178"/>
      <c r="C3" s="178"/>
      <c r="D3" s="179"/>
      <c r="E3" s="180" t="s">
        <v>252</v>
      </c>
      <c r="F3" s="181"/>
      <c r="G3" s="181"/>
      <c r="H3" s="181"/>
      <c r="I3" s="181"/>
      <c r="J3" s="182"/>
      <c r="K3" s="13" t="s">
        <v>253</v>
      </c>
      <c r="L3" s="183" t="s">
        <v>254</v>
      </c>
      <c r="M3" s="184"/>
      <c r="N3" s="185"/>
      <c r="O3" s="186" t="s">
        <v>255</v>
      </c>
      <c r="P3" s="187"/>
      <c r="Q3" s="14"/>
      <c r="R3" s="186" t="s">
        <v>256</v>
      </c>
      <c r="S3" s="187"/>
      <c r="T3" s="184"/>
      <c r="U3" s="185"/>
      <c r="V3" s="186" t="s">
        <v>257</v>
      </c>
      <c r="W3" s="187"/>
      <c r="X3" s="188"/>
      <c r="Y3" s="173" t="s">
        <v>254</v>
      </c>
      <c r="Z3" s="174"/>
      <c r="AA3" s="176"/>
      <c r="AB3" s="189" t="s">
        <v>255</v>
      </c>
      <c r="AC3" s="175"/>
      <c r="AD3" s="190"/>
      <c r="AE3" s="191" t="s">
        <v>256</v>
      </c>
      <c r="AF3" s="192"/>
      <c r="AG3" s="175" t="s">
        <v>257</v>
      </c>
      <c r="AH3" s="190"/>
    </row>
    <row r="4" spans="1:34" ht="16.8" x14ac:dyDescent="0.25">
      <c r="A4" s="211">
        <v>1</v>
      </c>
      <c r="B4" s="212"/>
      <c r="C4" s="212"/>
      <c r="D4" s="213"/>
      <c r="E4" s="214" t="s">
        <v>258</v>
      </c>
      <c r="F4" s="215"/>
      <c r="G4" s="215"/>
      <c r="H4" s="215"/>
      <c r="I4" s="215"/>
      <c r="J4" s="216"/>
      <c r="K4" s="15" t="s">
        <v>259</v>
      </c>
      <c r="L4" s="199" t="s">
        <v>259</v>
      </c>
      <c r="M4" s="200"/>
      <c r="N4" s="201"/>
      <c r="O4" s="199" t="s">
        <v>259</v>
      </c>
      <c r="P4" s="200"/>
      <c r="Q4" s="12"/>
      <c r="R4" s="217" t="s">
        <v>259</v>
      </c>
      <c r="S4" s="218"/>
      <c r="T4" s="178"/>
      <c r="U4" s="179"/>
      <c r="V4" s="199" t="s">
        <v>259</v>
      </c>
      <c r="W4" s="200"/>
      <c r="X4" s="201"/>
      <c r="Y4" s="199" t="s">
        <v>259</v>
      </c>
      <c r="Z4" s="200"/>
      <c r="AA4" s="201"/>
      <c r="AB4" s="199" t="s">
        <v>259</v>
      </c>
      <c r="AC4" s="200"/>
      <c r="AD4" s="201"/>
      <c r="AE4" s="199" t="s">
        <v>259</v>
      </c>
      <c r="AF4" s="200"/>
      <c r="AG4" s="200" t="s">
        <v>259</v>
      </c>
      <c r="AH4" s="201"/>
    </row>
    <row r="5" spans="1:34" ht="16.8" x14ac:dyDescent="0.25">
      <c r="A5" s="202" t="s">
        <v>234</v>
      </c>
      <c r="B5" s="203"/>
      <c r="C5" s="203"/>
      <c r="D5" s="204"/>
      <c r="E5" s="205" t="s">
        <v>240</v>
      </c>
      <c r="F5" s="206"/>
      <c r="G5" s="206"/>
      <c r="H5" s="206"/>
      <c r="I5" s="206"/>
      <c r="J5" s="207"/>
      <c r="K5" s="8">
        <v>41</v>
      </c>
      <c r="L5" s="193">
        <v>41</v>
      </c>
      <c r="M5" s="194"/>
      <c r="N5" s="195"/>
      <c r="O5" s="208">
        <v>905.7</v>
      </c>
      <c r="P5" s="209"/>
      <c r="Q5" s="210"/>
      <c r="R5" s="208">
        <v>248.42</v>
      </c>
      <c r="S5" s="209"/>
      <c r="T5" s="209"/>
      <c r="U5" s="210"/>
      <c r="V5" s="196">
        <v>1154.1199999999999</v>
      </c>
      <c r="W5" s="197"/>
      <c r="X5" s="198"/>
      <c r="Y5" s="193">
        <v>33</v>
      </c>
      <c r="Z5" s="194"/>
      <c r="AA5" s="195"/>
      <c r="AB5" s="196">
        <v>18876.87</v>
      </c>
      <c r="AC5" s="197"/>
      <c r="AD5" s="198"/>
      <c r="AE5" s="196">
        <v>6231.96</v>
      </c>
      <c r="AF5" s="197"/>
      <c r="AG5" s="197">
        <v>25108.83</v>
      </c>
      <c r="AH5" s="198"/>
    </row>
    <row r="6" spans="1:34" ht="16.8" x14ac:dyDescent="0.25">
      <c r="A6" s="202" t="s">
        <v>235</v>
      </c>
      <c r="B6" s="203"/>
      <c r="C6" s="203"/>
      <c r="D6" s="204"/>
      <c r="E6" s="205" t="s">
        <v>241</v>
      </c>
      <c r="F6" s="206"/>
      <c r="G6" s="206"/>
      <c r="H6" s="206"/>
      <c r="I6" s="206"/>
      <c r="J6" s="207"/>
      <c r="K6" s="8">
        <v>31</v>
      </c>
      <c r="L6" s="193">
        <v>31</v>
      </c>
      <c r="M6" s="194"/>
      <c r="N6" s="195"/>
      <c r="O6" s="208">
        <v>791.22</v>
      </c>
      <c r="P6" s="209"/>
      <c r="Q6" s="210"/>
      <c r="R6" s="208">
        <v>134.19</v>
      </c>
      <c r="S6" s="209"/>
      <c r="T6" s="209"/>
      <c r="U6" s="210"/>
      <c r="V6" s="208">
        <v>925.41</v>
      </c>
      <c r="W6" s="209"/>
      <c r="X6" s="210"/>
      <c r="Y6" s="193">
        <v>24</v>
      </c>
      <c r="Z6" s="194"/>
      <c r="AA6" s="195"/>
      <c r="AB6" s="196">
        <v>15153.65</v>
      </c>
      <c r="AC6" s="197"/>
      <c r="AD6" s="198"/>
      <c r="AE6" s="196">
        <v>4012.52</v>
      </c>
      <c r="AF6" s="197"/>
      <c r="AG6" s="197">
        <v>19166.169999999998</v>
      </c>
      <c r="AH6" s="198"/>
    </row>
    <row r="7" spans="1:34" ht="16.8" x14ac:dyDescent="0.25">
      <c r="A7" s="202" t="s">
        <v>236</v>
      </c>
      <c r="B7" s="203"/>
      <c r="C7" s="203"/>
      <c r="D7" s="204"/>
      <c r="E7" s="205" t="s">
        <v>242</v>
      </c>
      <c r="F7" s="206"/>
      <c r="G7" s="206"/>
      <c r="H7" s="206"/>
      <c r="I7" s="206"/>
      <c r="J7" s="207"/>
      <c r="K7" s="8">
        <v>3</v>
      </c>
      <c r="L7" s="193">
        <v>3</v>
      </c>
      <c r="M7" s="194"/>
      <c r="N7" s="195"/>
      <c r="O7" s="196">
        <v>1037.2</v>
      </c>
      <c r="P7" s="197"/>
      <c r="Q7" s="198"/>
      <c r="R7" s="208">
        <v>373.69</v>
      </c>
      <c r="S7" s="209"/>
      <c r="T7" s="209"/>
      <c r="U7" s="210"/>
      <c r="V7" s="196">
        <v>1410.89</v>
      </c>
      <c r="W7" s="197"/>
      <c r="X7" s="198"/>
      <c r="Y7" s="193">
        <v>3</v>
      </c>
      <c r="Z7" s="194"/>
      <c r="AA7" s="195"/>
      <c r="AB7" s="196">
        <v>18412.27</v>
      </c>
      <c r="AC7" s="197"/>
      <c r="AD7" s="198"/>
      <c r="AE7" s="196">
        <v>2942.75</v>
      </c>
      <c r="AF7" s="197"/>
      <c r="AG7" s="197">
        <v>21355.01</v>
      </c>
      <c r="AH7" s="198"/>
    </row>
    <row r="8" spans="1:34" ht="16.8" x14ac:dyDescent="0.25">
      <c r="A8" s="202" t="s">
        <v>237</v>
      </c>
      <c r="B8" s="203"/>
      <c r="C8" s="203"/>
      <c r="D8" s="204"/>
      <c r="E8" s="205" t="s">
        <v>243</v>
      </c>
      <c r="F8" s="206"/>
      <c r="G8" s="206"/>
      <c r="H8" s="206"/>
      <c r="I8" s="206"/>
      <c r="J8" s="207"/>
      <c r="K8" s="8">
        <v>270</v>
      </c>
      <c r="L8" s="193">
        <v>261</v>
      </c>
      <c r="M8" s="194"/>
      <c r="N8" s="195"/>
      <c r="O8" s="208">
        <v>872.3</v>
      </c>
      <c r="P8" s="209"/>
      <c r="Q8" s="210"/>
      <c r="R8" s="208">
        <v>159.96</v>
      </c>
      <c r="S8" s="209"/>
      <c r="T8" s="209"/>
      <c r="U8" s="210"/>
      <c r="V8" s="196">
        <v>1032.27</v>
      </c>
      <c r="W8" s="197"/>
      <c r="X8" s="198"/>
      <c r="Y8" s="193">
        <v>248</v>
      </c>
      <c r="Z8" s="194"/>
      <c r="AA8" s="195"/>
      <c r="AB8" s="196">
        <v>16848.87</v>
      </c>
      <c r="AC8" s="197"/>
      <c r="AD8" s="198"/>
      <c r="AE8" s="196">
        <v>4826.3900000000003</v>
      </c>
      <c r="AF8" s="197"/>
      <c r="AG8" s="197">
        <v>21675.27</v>
      </c>
      <c r="AH8" s="198"/>
    </row>
    <row r="9" spans="1:34" ht="16.8" x14ac:dyDescent="0.25">
      <c r="A9" s="202" t="s">
        <v>238</v>
      </c>
      <c r="B9" s="203"/>
      <c r="C9" s="203"/>
      <c r="D9" s="204"/>
      <c r="E9" s="205" t="s">
        <v>244</v>
      </c>
      <c r="F9" s="206"/>
      <c r="G9" s="206"/>
      <c r="H9" s="206"/>
      <c r="I9" s="206"/>
      <c r="J9" s="207"/>
      <c r="K9" s="8">
        <v>222</v>
      </c>
      <c r="L9" s="193">
        <v>215</v>
      </c>
      <c r="M9" s="194"/>
      <c r="N9" s="195"/>
      <c r="O9" s="208">
        <v>832.11</v>
      </c>
      <c r="P9" s="209"/>
      <c r="Q9" s="210"/>
      <c r="R9" s="208">
        <v>137.25</v>
      </c>
      <c r="S9" s="209"/>
      <c r="T9" s="209"/>
      <c r="U9" s="210"/>
      <c r="V9" s="208">
        <v>969.37</v>
      </c>
      <c r="W9" s="209"/>
      <c r="X9" s="210"/>
      <c r="Y9" s="193">
        <v>204</v>
      </c>
      <c r="Z9" s="194"/>
      <c r="AA9" s="195"/>
      <c r="AB9" s="196">
        <v>14724.26</v>
      </c>
      <c r="AC9" s="197"/>
      <c r="AD9" s="198"/>
      <c r="AE9" s="196">
        <v>3880.11</v>
      </c>
      <c r="AF9" s="197"/>
      <c r="AG9" s="197">
        <v>18604.37</v>
      </c>
      <c r="AH9" s="198"/>
    </row>
    <row r="10" spans="1:34" ht="16.8" x14ac:dyDescent="0.25">
      <c r="A10" s="202" t="s">
        <v>239</v>
      </c>
      <c r="B10" s="203"/>
      <c r="C10" s="203"/>
      <c r="D10" s="204"/>
      <c r="E10" s="205" t="s">
        <v>245</v>
      </c>
      <c r="F10" s="206"/>
      <c r="G10" s="206"/>
      <c r="H10" s="206"/>
      <c r="I10" s="206"/>
      <c r="J10" s="207"/>
      <c r="K10" s="8">
        <v>11</v>
      </c>
      <c r="L10" s="193">
        <v>11</v>
      </c>
      <c r="M10" s="194"/>
      <c r="N10" s="195"/>
      <c r="O10" s="208">
        <v>973.38</v>
      </c>
      <c r="P10" s="209"/>
      <c r="Q10" s="210"/>
      <c r="R10" s="208">
        <v>204.68</v>
      </c>
      <c r="S10" s="209"/>
      <c r="T10" s="209"/>
      <c r="U10" s="210"/>
      <c r="V10" s="196">
        <v>1178.05</v>
      </c>
      <c r="W10" s="197"/>
      <c r="X10" s="198"/>
      <c r="Y10" s="193">
        <v>11</v>
      </c>
      <c r="Z10" s="194"/>
      <c r="AA10" s="195"/>
      <c r="AB10" s="196">
        <v>20976.39</v>
      </c>
      <c r="AC10" s="197"/>
      <c r="AD10" s="198"/>
      <c r="AE10" s="196">
        <v>7084.75</v>
      </c>
      <c r="AF10" s="197"/>
      <c r="AG10" s="197">
        <v>28061.14</v>
      </c>
      <c r="AH10" s="198"/>
    </row>
    <row r="11" spans="1:34" ht="16.8" x14ac:dyDescent="0.25">
      <c r="A11" s="202" t="s">
        <v>260</v>
      </c>
      <c r="B11" s="203"/>
      <c r="C11" s="203"/>
      <c r="D11" s="204"/>
      <c r="E11" s="205" t="s">
        <v>261</v>
      </c>
      <c r="F11" s="206"/>
      <c r="G11" s="206"/>
      <c r="H11" s="206"/>
      <c r="I11" s="206"/>
      <c r="J11" s="207"/>
      <c r="K11" s="8">
        <v>39</v>
      </c>
      <c r="L11" s="193">
        <v>37</v>
      </c>
      <c r="M11" s="194"/>
      <c r="N11" s="195"/>
      <c r="O11" s="208">
        <v>852.86</v>
      </c>
      <c r="P11" s="209"/>
      <c r="Q11" s="210"/>
      <c r="R11" s="208">
        <v>165.07</v>
      </c>
      <c r="S11" s="209"/>
      <c r="T11" s="209"/>
      <c r="U11" s="210"/>
      <c r="V11" s="196">
        <v>1017.92</v>
      </c>
      <c r="W11" s="197"/>
      <c r="X11" s="198"/>
      <c r="Y11" s="193">
        <v>37</v>
      </c>
      <c r="Z11" s="194"/>
      <c r="AA11" s="195"/>
      <c r="AB11" s="196">
        <v>14837.05</v>
      </c>
      <c r="AC11" s="197"/>
      <c r="AD11" s="198"/>
      <c r="AE11" s="196">
        <v>3412.43</v>
      </c>
      <c r="AF11" s="197"/>
      <c r="AG11" s="197">
        <v>18249.48</v>
      </c>
      <c r="AH11" s="198"/>
    </row>
    <row r="12" spans="1:34" ht="16.8" x14ac:dyDescent="0.25">
      <c r="A12" s="202" t="s">
        <v>262</v>
      </c>
      <c r="B12" s="203"/>
      <c r="C12" s="203"/>
      <c r="D12" s="204"/>
      <c r="E12" s="205" t="s">
        <v>263</v>
      </c>
      <c r="F12" s="206"/>
      <c r="G12" s="206"/>
      <c r="H12" s="206"/>
      <c r="I12" s="206"/>
      <c r="J12" s="207"/>
      <c r="K12" s="8">
        <v>62</v>
      </c>
      <c r="L12" s="193">
        <v>62</v>
      </c>
      <c r="M12" s="194"/>
      <c r="N12" s="195"/>
      <c r="O12" s="208">
        <v>877.71</v>
      </c>
      <c r="P12" s="209"/>
      <c r="Q12" s="210"/>
      <c r="R12" s="208">
        <v>156.12</v>
      </c>
      <c r="S12" s="209"/>
      <c r="T12" s="209"/>
      <c r="U12" s="210"/>
      <c r="V12" s="196">
        <v>1033.83</v>
      </c>
      <c r="W12" s="197"/>
      <c r="X12" s="198"/>
      <c r="Y12" s="193">
        <v>60</v>
      </c>
      <c r="Z12" s="194"/>
      <c r="AA12" s="195"/>
      <c r="AB12" s="196">
        <v>14843.59</v>
      </c>
      <c r="AC12" s="197"/>
      <c r="AD12" s="198"/>
      <c r="AE12" s="196">
        <v>3908.24</v>
      </c>
      <c r="AF12" s="197"/>
      <c r="AG12" s="197">
        <v>18751.830000000002</v>
      </c>
      <c r="AH12" s="198"/>
    </row>
    <row r="13" spans="1:34" ht="16.8" x14ac:dyDescent="0.25">
      <c r="A13" s="202" t="s">
        <v>264</v>
      </c>
      <c r="B13" s="203"/>
      <c r="C13" s="203"/>
      <c r="D13" s="204"/>
      <c r="E13" s="205" t="s">
        <v>265</v>
      </c>
      <c r="F13" s="206"/>
      <c r="G13" s="206"/>
      <c r="H13" s="206"/>
      <c r="I13" s="206"/>
      <c r="J13" s="207"/>
      <c r="K13" s="8">
        <v>24</v>
      </c>
      <c r="L13" s="193">
        <v>24</v>
      </c>
      <c r="M13" s="194"/>
      <c r="N13" s="195"/>
      <c r="O13" s="208">
        <v>904.51</v>
      </c>
      <c r="P13" s="209"/>
      <c r="Q13" s="210"/>
      <c r="R13" s="208">
        <v>160.63999999999999</v>
      </c>
      <c r="S13" s="209"/>
      <c r="T13" s="209"/>
      <c r="U13" s="210"/>
      <c r="V13" s="196">
        <v>1065.1500000000001</v>
      </c>
      <c r="W13" s="197"/>
      <c r="X13" s="198"/>
      <c r="Y13" s="193">
        <v>24</v>
      </c>
      <c r="Z13" s="194"/>
      <c r="AA13" s="195"/>
      <c r="AB13" s="196">
        <v>17419.580000000002</v>
      </c>
      <c r="AC13" s="197"/>
      <c r="AD13" s="198"/>
      <c r="AE13" s="196">
        <v>7218.05</v>
      </c>
      <c r="AF13" s="197"/>
      <c r="AG13" s="197">
        <v>24637.63</v>
      </c>
      <c r="AH13" s="198"/>
    </row>
    <row r="14" spans="1:34" ht="16.8" x14ac:dyDescent="0.25">
      <c r="A14" s="202" t="s">
        <v>266</v>
      </c>
      <c r="B14" s="203"/>
      <c r="C14" s="203"/>
      <c r="D14" s="204"/>
      <c r="E14" s="205" t="s">
        <v>267</v>
      </c>
      <c r="F14" s="206"/>
      <c r="G14" s="206"/>
      <c r="H14" s="206"/>
      <c r="I14" s="206"/>
      <c r="J14" s="207"/>
      <c r="K14" s="8">
        <v>72</v>
      </c>
      <c r="L14" s="193">
        <v>69</v>
      </c>
      <c r="M14" s="194"/>
      <c r="N14" s="195"/>
      <c r="O14" s="208">
        <v>882.81</v>
      </c>
      <c r="P14" s="209"/>
      <c r="Q14" s="210"/>
      <c r="R14" s="208">
        <v>130.72</v>
      </c>
      <c r="S14" s="209"/>
      <c r="T14" s="209"/>
      <c r="U14" s="210"/>
      <c r="V14" s="196">
        <v>1013.53</v>
      </c>
      <c r="W14" s="197"/>
      <c r="X14" s="198"/>
      <c r="Y14" s="193">
        <v>69</v>
      </c>
      <c r="Z14" s="194"/>
      <c r="AA14" s="195"/>
      <c r="AB14" s="196">
        <v>15063.89</v>
      </c>
      <c r="AC14" s="197"/>
      <c r="AD14" s="198"/>
      <c r="AE14" s="196">
        <v>3265.02</v>
      </c>
      <c r="AF14" s="197"/>
      <c r="AG14" s="197">
        <v>18328.91</v>
      </c>
      <c r="AH14" s="198"/>
    </row>
    <row r="15" spans="1:34" ht="16.8" x14ac:dyDescent="0.25">
      <c r="A15" s="202" t="s">
        <v>268</v>
      </c>
      <c r="B15" s="203"/>
      <c r="C15" s="203"/>
      <c r="D15" s="204"/>
      <c r="E15" s="205" t="s">
        <v>269</v>
      </c>
      <c r="F15" s="206"/>
      <c r="G15" s="206"/>
      <c r="H15" s="206"/>
      <c r="I15" s="206"/>
      <c r="J15" s="207"/>
      <c r="K15" s="8">
        <v>7</v>
      </c>
      <c r="L15" s="193">
        <v>7</v>
      </c>
      <c r="M15" s="194"/>
      <c r="N15" s="195"/>
      <c r="O15" s="208">
        <v>941.55</v>
      </c>
      <c r="P15" s="209"/>
      <c r="Q15" s="210"/>
      <c r="R15" s="208">
        <v>224.85</v>
      </c>
      <c r="S15" s="209"/>
      <c r="T15" s="209"/>
      <c r="U15" s="210"/>
      <c r="V15" s="196">
        <v>1166.4000000000001</v>
      </c>
      <c r="W15" s="197"/>
      <c r="X15" s="198"/>
      <c r="Y15" s="193">
        <v>7</v>
      </c>
      <c r="Z15" s="194"/>
      <c r="AA15" s="195"/>
      <c r="AB15" s="196">
        <v>20466.740000000002</v>
      </c>
      <c r="AC15" s="197"/>
      <c r="AD15" s="198"/>
      <c r="AE15" s="196">
        <v>6347.89</v>
      </c>
      <c r="AF15" s="197"/>
      <c r="AG15" s="197">
        <v>26814.63</v>
      </c>
      <c r="AH15" s="198"/>
    </row>
    <row r="16" spans="1:34" ht="16.8" x14ac:dyDescent="0.25">
      <c r="A16" s="202" t="s">
        <v>270</v>
      </c>
      <c r="B16" s="203"/>
      <c r="C16" s="203"/>
      <c r="D16" s="204"/>
      <c r="E16" s="205" t="s">
        <v>271</v>
      </c>
      <c r="F16" s="206"/>
      <c r="G16" s="206"/>
      <c r="H16" s="206"/>
      <c r="I16" s="206"/>
      <c r="J16" s="207"/>
      <c r="K16" s="8">
        <v>30</v>
      </c>
      <c r="L16" s="193">
        <v>30</v>
      </c>
      <c r="M16" s="194"/>
      <c r="N16" s="195"/>
      <c r="O16" s="208">
        <v>881.9</v>
      </c>
      <c r="P16" s="209"/>
      <c r="Q16" s="210"/>
      <c r="R16" s="208">
        <v>121.24</v>
      </c>
      <c r="S16" s="209"/>
      <c r="T16" s="209"/>
      <c r="U16" s="210"/>
      <c r="V16" s="196">
        <v>1003.14</v>
      </c>
      <c r="W16" s="197"/>
      <c r="X16" s="198"/>
      <c r="Y16" s="193">
        <v>27</v>
      </c>
      <c r="Z16" s="194"/>
      <c r="AA16" s="195"/>
      <c r="AB16" s="196">
        <v>15414.9</v>
      </c>
      <c r="AC16" s="197"/>
      <c r="AD16" s="198"/>
      <c r="AE16" s="196">
        <v>2756.56</v>
      </c>
      <c r="AF16" s="197"/>
      <c r="AG16" s="197">
        <v>18171.46</v>
      </c>
      <c r="AH16" s="198"/>
    </row>
    <row r="17" spans="1:34" ht="16.8" x14ac:dyDescent="0.25">
      <c r="A17" s="202" t="s">
        <v>272</v>
      </c>
      <c r="B17" s="203"/>
      <c r="C17" s="203"/>
      <c r="D17" s="204"/>
      <c r="E17" s="205" t="s">
        <v>273</v>
      </c>
      <c r="F17" s="206"/>
      <c r="G17" s="206"/>
      <c r="H17" s="206"/>
      <c r="I17" s="206"/>
      <c r="J17" s="207"/>
      <c r="K17" s="8">
        <v>29</v>
      </c>
      <c r="L17" s="193">
        <v>29</v>
      </c>
      <c r="M17" s="194"/>
      <c r="N17" s="195"/>
      <c r="O17" s="208">
        <v>986.39</v>
      </c>
      <c r="P17" s="209"/>
      <c r="Q17" s="210"/>
      <c r="R17" s="208">
        <v>170.2</v>
      </c>
      <c r="S17" s="209"/>
      <c r="T17" s="209"/>
      <c r="U17" s="210"/>
      <c r="V17" s="196">
        <v>1156.5899999999999</v>
      </c>
      <c r="W17" s="197"/>
      <c r="X17" s="198"/>
      <c r="Y17" s="193">
        <v>28</v>
      </c>
      <c r="Z17" s="194"/>
      <c r="AA17" s="195"/>
      <c r="AB17" s="196">
        <v>15432.83</v>
      </c>
      <c r="AC17" s="197"/>
      <c r="AD17" s="198"/>
      <c r="AE17" s="196">
        <v>2232.5100000000002</v>
      </c>
      <c r="AF17" s="197"/>
      <c r="AG17" s="197">
        <v>17665.34</v>
      </c>
      <c r="AH17" s="198"/>
    </row>
    <row r="18" spans="1:34" ht="16.8" x14ac:dyDescent="0.25">
      <c r="A18" s="202" t="s">
        <v>274</v>
      </c>
      <c r="B18" s="203"/>
      <c r="C18" s="203"/>
      <c r="D18" s="204"/>
      <c r="E18" s="205" t="s">
        <v>275</v>
      </c>
      <c r="F18" s="206"/>
      <c r="G18" s="206"/>
      <c r="H18" s="206"/>
      <c r="I18" s="206"/>
      <c r="J18" s="207"/>
      <c r="K18" s="8">
        <v>26</v>
      </c>
      <c r="L18" s="193">
        <v>26</v>
      </c>
      <c r="M18" s="194"/>
      <c r="N18" s="195"/>
      <c r="O18" s="196">
        <v>1025.67</v>
      </c>
      <c r="P18" s="197"/>
      <c r="Q18" s="198"/>
      <c r="R18" s="208">
        <v>161.99</v>
      </c>
      <c r="S18" s="209"/>
      <c r="T18" s="209"/>
      <c r="U18" s="210"/>
      <c r="V18" s="196">
        <v>1187.6500000000001</v>
      </c>
      <c r="W18" s="197"/>
      <c r="X18" s="198"/>
      <c r="Y18" s="193">
        <v>26</v>
      </c>
      <c r="Z18" s="194"/>
      <c r="AA18" s="195"/>
      <c r="AB18" s="196">
        <v>14727.46</v>
      </c>
      <c r="AC18" s="197"/>
      <c r="AD18" s="198"/>
      <c r="AE18" s="196">
        <v>2555.4299999999998</v>
      </c>
      <c r="AF18" s="197"/>
      <c r="AG18" s="197">
        <v>17282.88</v>
      </c>
      <c r="AH18" s="198"/>
    </row>
    <row r="19" spans="1:34" ht="16.8" x14ac:dyDescent="0.25">
      <c r="A19" s="202" t="s">
        <v>276</v>
      </c>
      <c r="B19" s="203"/>
      <c r="C19" s="203"/>
      <c r="D19" s="204"/>
      <c r="E19" s="205" t="s">
        <v>277</v>
      </c>
      <c r="F19" s="206"/>
      <c r="G19" s="206"/>
      <c r="H19" s="206"/>
      <c r="I19" s="206"/>
      <c r="J19" s="207"/>
      <c r="K19" s="8">
        <v>13</v>
      </c>
      <c r="L19" s="193">
        <v>12</v>
      </c>
      <c r="M19" s="194"/>
      <c r="N19" s="195"/>
      <c r="O19" s="196">
        <v>1147.6300000000001</v>
      </c>
      <c r="P19" s="197"/>
      <c r="Q19" s="198"/>
      <c r="R19" s="208">
        <v>162.49</v>
      </c>
      <c r="S19" s="209"/>
      <c r="T19" s="209"/>
      <c r="U19" s="210"/>
      <c r="V19" s="196">
        <v>1310.1199999999999</v>
      </c>
      <c r="W19" s="197"/>
      <c r="X19" s="198"/>
      <c r="Y19" s="193">
        <v>13</v>
      </c>
      <c r="Z19" s="194"/>
      <c r="AA19" s="195"/>
      <c r="AB19" s="196">
        <v>17240.400000000001</v>
      </c>
      <c r="AC19" s="197"/>
      <c r="AD19" s="198"/>
      <c r="AE19" s="196">
        <v>2430.83</v>
      </c>
      <c r="AF19" s="197"/>
      <c r="AG19" s="197">
        <v>19671.22</v>
      </c>
      <c r="AH19" s="198"/>
    </row>
    <row r="20" spans="1:34" ht="16.8" x14ac:dyDescent="0.25">
      <c r="A20" s="202" t="s">
        <v>278</v>
      </c>
      <c r="B20" s="203"/>
      <c r="C20" s="203"/>
      <c r="D20" s="204"/>
      <c r="E20" s="205" t="s">
        <v>279</v>
      </c>
      <c r="F20" s="206"/>
      <c r="G20" s="206"/>
      <c r="H20" s="206"/>
      <c r="I20" s="206"/>
      <c r="J20" s="207"/>
      <c r="K20" s="8">
        <v>18</v>
      </c>
      <c r="L20" s="193">
        <v>18</v>
      </c>
      <c r="M20" s="194"/>
      <c r="N20" s="195"/>
      <c r="O20" s="196">
        <v>1331.1</v>
      </c>
      <c r="P20" s="197"/>
      <c r="Q20" s="198"/>
      <c r="R20" s="208">
        <v>232.26</v>
      </c>
      <c r="S20" s="209"/>
      <c r="T20" s="209"/>
      <c r="U20" s="210"/>
      <c r="V20" s="196">
        <v>1563.36</v>
      </c>
      <c r="W20" s="197"/>
      <c r="X20" s="198"/>
      <c r="Y20" s="193">
        <v>16</v>
      </c>
      <c r="Z20" s="194"/>
      <c r="AA20" s="195"/>
      <c r="AB20" s="196">
        <v>14463.73</v>
      </c>
      <c r="AC20" s="197"/>
      <c r="AD20" s="198"/>
      <c r="AE20" s="196">
        <v>1314.56</v>
      </c>
      <c r="AF20" s="197"/>
      <c r="AG20" s="197">
        <v>15778.28</v>
      </c>
      <c r="AH20" s="198"/>
    </row>
    <row r="21" spans="1:34" ht="16.8" x14ac:dyDescent="0.25">
      <c r="A21" s="202" t="s">
        <v>280</v>
      </c>
      <c r="B21" s="203"/>
      <c r="C21" s="203"/>
      <c r="D21" s="204"/>
      <c r="E21" s="205" t="s">
        <v>281</v>
      </c>
      <c r="F21" s="206"/>
      <c r="G21" s="206"/>
      <c r="H21" s="206"/>
      <c r="I21" s="206"/>
      <c r="J21" s="207"/>
      <c r="K21" s="8">
        <v>4</v>
      </c>
      <c r="L21" s="193">
        <v>4</v>
      </c>
      <c r="M21" s="194"/>
      <c r="N21" s="195"/>
      <c r="O21" s="196">
        <v>1538.13</v>
      </c>
      <c r="P21" s="197"/>
      <c r="Q21" s="198"/>
      <c r="R21" s="208">
        <v>360.06</v>
      </c>
      <c r="S21" s="209"/>
      <c r="T21" s="209"/>
      <c r="U21" s="210"/>
      <c r="V21" s="196">
        <v>1898.19</v>
      </c>
      <c r="W21" s="197"/>
      <c r="X21" s="198"/>
      <c r="Y21" s="193">
        <v>4</v>
      </c>
      <c r="Z21" s="194"/>
      <c r="AA21" s="195"/>
      <c r="AB21" s="196">
        <v>17262.66</v>
      </c>
      <c r="AC21" s="197"/>
      <c r="AD21" s="198"/>
      <c r="AE21" s="196">
        <v>3360.41</v>
      </c>
      <c r="AF21" s="197"/>
      <c r="AG21" s="197">
        <v>20623.07</v>
      </c>
      <c r="AH21" s="198"/>
    </row>
    <row r="22" spans="1:34" ht="16.8" x14ac:dyDescent="0.25">
      <c r="A22" s="177"/>
      <c r="B22" s="178"/>
      <c r="C22" s="178"/>
      <c r="D22" s="179"/>
      <c r="E22" s="10"/>
      <c r="F22" s="11"/>
      <c r="G22" s="181" t="s">
        <v>282</v>
      </c>
      <c r="H22" s="181"/>
      <c r="I22" s="181"/>
      <c r="J22" s="182"/>
      <c r="K22" s="16">
        <v>902</v>
      </c>
      <c r="L22" s="219">
        <v>880</v>
      </c>
      <c r="M22" s="220"/>
      <c r="N22" s="221"/>
      <c r="O22" s="222">
        <v>466.72</v>
      </c>
      <c r="P22" s="223"/>
      <c r="Q22" s="224"/>
      <c r="R22" s="222">
        <v>250.47</v>
      </c>
      <c r="S22" s="223"/>
      <c r="T22" s="223"/>
      <c r="U22" s="224"/>
      <c r="V22" s="222">
        <v>717.19</v>
      </c>
      <c r="W22" s="223"/>
      <c r="X22" s="224"/>
      <c r="Y22" s="219">
        <v>834</v>
      </c>
      <c r="Z22" s="220"/>
      <c r="AA22" s="221"/>
      <c r="AB22" s="225">
        <v>30265.94</v>
      </c>
      <c r="AC22" s="226"/>
      <c r="AD22" s="227"/>
      <c r="AE22" s="225">
        <v>23009.7</v>
      </c>
      <c r="AF22" s="226"/>
      <c r="AG22" s="226">
        <v>53275.63</v>
      </c>
      <c r="AH22" s="227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ม.ค.Y68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2026-02-24T08:54:42Z</dcterms:modified>
</cp:coreProperties>
</file>