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9\Unit Cost 69\"/>
    </mc:Choice>
  </mc:AlternateContent>
  <xr:revisionPtr revIDLastSave="0" documentId="13_ncr:1_{089C571B-7AA6-4EAB-A093-C9EFFA152A37}" xr6:coauthVersionLast="47" xr6:coauthVersionMax="47" xr10:uidLastSave="{00000000-0000-0000-0000-000000000000}"/>
  <bookViews>
    <workbookView xWindow="-108" yWindow="-108" windowWidth="23256" windowHeight="13896" tabRatio="815" activeTab="2" xr2:uid="{00000000-000D-0000-FFFF-FFFF00000000}"/>
  </bookViews>
  <sheets>
    <sheet name="ค่ากลางกลุ่ม UnitCost, HGR" sheetId="63" r:id="rId1"/>
    <sheet name="รายเขต" sheetId="118" r:id="rId2"/>
    <sheet name="ตุลาคมY69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2" hidden="1">ตุลาคมY69!$A$7:$M$7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8" l="1"/>
  <c r="E9" i="118"/>
  <c r="E10" i="118"/>
  <c r="E11" i="118"/>
  <c r="E12" i="118"/>
  <c r="E13" i="118"/>
  <c r="E14" i="118"/>
  <c r="E15" i="118"/>
  <c r="E16" i="118"/>
  <c r="E17" i="118"/>
  <c r="E18" i="118"/>
  <c r="E19" i="118"/>
  <c r="E8" i="118"/>
  <c r="E25" i="63" l="1"/>
  <c r="D25" i="63"/>
  <c r="A6" i="63"/>
  <c r="A7" i="63"/>
  <c r="A8" i="63"/>
  <c r="A9" i="63"/>
  <c r="A10" i="63"/>
  <c r="A11" i="63"/>
  <c r="G9" i="119" l="1"/>
  <c r="H9" i="119" s="1"/>
  <c r="G10" i="119"/>
  <c r="I10" i="119" s="1"/>
  <c r="G11" i="119"/>
  <c r="I11" i="119" s="1"/>
  <c r="G12" i="119"/>
  <c r="I12" i="119" s="1"/>
  <c r="G13" i="119"/>
  <c r="I13" i="119" s="1"/>
  <c r="G14" i="119"/>
  <c r="I14" i="119" s="1"/>
  <c r="F9" i="119"/>
  <c r="F10" i="119"/>
  <c r="F11" i="119"/>
  <c r="F12" i="119"/>
  <c r="F13" i="119"/>
  <c r="F14" i="119"/>
  <c r="G9" i="118"/>
  <c r="G10" i="118"/>
  <c r="G11" i="118"/>
  <c r="G12" i="118"/>
  <c r="G13" i="118"/>
  <c r="G14" i="118"/>
  <c r="G15" i="118"/>
  <c r="F16" i="118"/>
  <c r="F17" i="118"/>
  <c r="F18" i="118"/>
  <c r="F19" i="118"/>
  <c r="F9" i="118"/>
  <c r="F10" i="118"/>
  <c r="F11" i="118"/>
  <c r="F12" i="118"/>
  <c r="F13" i="118"/>
  <c r="F14" i="118"/>
  <c r="G8" i="118"/>
  <c r="I9" i="119" l="1"/>
  <c r="H13" i="119"/>
  <c r="H14" i="119"/>
  <c r="H12" i="119"/>
  <c r="F15" i="118"/>
  <c r="H10" i="119"/>
  <c r="E20" i="118"/>
  <c r="H11" i="119"/>
  <c r="G16" i="118"/>
  <c r="G19" i="118"/>
  <c r="G18" i="118"/>
  <c r="G17" i="118"/>
  <c r="F8" i="118"/>
  <c r="F20" i="118" l="1"/>
  <c r="I25" i="63"/>
  <c r="A25" i="63" l="1"/>
  <c r="J15" i="119" l="1"/>
  <c r="D15" i="119"/>
  <c r="G20" i="118" l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15" i="119" s="1"/>
  <c r="F8" i="119"/>
  <c r="G8" i="119"/>
  <c r="H8" i="119" s="1"/>
  <c r="I8" i="119" l="1"/>
  <c r="G15" i="119"/>
  <c r="H15" i="119" s="1"/>
  <c r="I15" i="119" l="1"/>
</calcChain>
</file>

<file path=xl/sharedStrings.xml><?xml version="1.0" encoding="utf-8"?>
<sst xmlns="http://schemas.openxmlformats.org/spreadsheetml/2006/main" count="844" uniqueCount="325">
  <si>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</si>
  <si>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</si>
  <si>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</si>
  <si>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</si>
  <si>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</si>
  <si>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</si>
  <si>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</si>
  <si>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</si>
  <si>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</si>
  <si>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</si>
  <si>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</si>
  <si>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</si>
  <si>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</si>
  <si>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</si>
  <si>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</si>
  <si>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</si>
  <si>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</si>
  <si>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</si>
  <si>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</si>
  <si>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</si>
  <si>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</si>
  <si>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</si>
  <si>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</si>
  <si>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</si>
  <si>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</si>
  <si>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</si>
  <si>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</si>
  <si>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</si>
  <si>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</si>
  <si>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</si>
  <si>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</si>
  <si>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</si>
  <si>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</si>
  <si>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</si>
  <si>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</si>
  <si>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</si>
  <si>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</si>
  <si>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</si>
  <si>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</si>
  <si>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</si>
  <si>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</si>
  <si>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</si>
  <si>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</si>
  <si>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</si>
  <si>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</si>
  <si>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</si>
  <si>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</si>
  <si>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</si>
  <si>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</si>
  <si>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</si>
  <si>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</si>
  <si>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</si>
  <si>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</si>
  <si>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</si>
  <si>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</si>
  <si>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</si>
  <si>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</si>
  <si>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</si>
  <si>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</si>
  <si>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</si>
  <si>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</si>
  <si>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</si>
  <si>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</si>
  <si>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</si>
  <si>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</si>
  <si>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</si>
  <si>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</si>
  <si>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</si>
  <si>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</si>
  <si>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</si>
  <si>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</si>
  <si>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</si>
  <si>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</si>
  <si>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</si>
  <si>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</si>
  <si>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</si>
  <si>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</si>
  <si>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</si>
  <si>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</si>
  <si>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</si>
  <si>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</si>
  <si>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</si>
  <si>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</si>
  <si>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</si>
  <si>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</si>
  <si>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</si>
  <si>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</si>
  <si>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</si>
  <si>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</si>
  <si>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</si>
  <si>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</si>
  <si>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</si>
  <si>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</si>
  <si>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</si>
  <si>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</si>
  <si>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</si>
  <si>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</si>
  <si>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</si>
  <si>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</si>
  <si>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</si>
  <si>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</si>
  <si>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</si>
  <si>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</si>
  <si>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</si>
  <si>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</si>
  <si>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</si>
  <si>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</si>
  <si>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</si>
  <si>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</si>
  <si>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</si>
  <si>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</si>
  <si>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</si>
  <si>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</si>
  <si>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</si>
  <si>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</si>
  <si>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</si>
  <si>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</si>
  <si>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</si>
  <si>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</si>
  <si>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</si>
  <si>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</si>
  <si>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</si>
  <si>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</si>
  <si>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</si>
  <si>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</si>
  <si>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</si>
  <si>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</si>
  <si>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</si>
  <si>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</si>
  <si>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</si>
  <si>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</si>
  <si>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</si>
  <si>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</si>
  <si>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</si>
  <si>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</si>
  <si>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</si>
  <si>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</si>
  <si>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</si>
  <si>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</si>
  <si>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</si>
  <si>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</si>
  <si>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</si>
  <si>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</si>
  <si>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</si>
  <si>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</si>
  <si>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</si>
  <si>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</si>
  <si>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</si>
  <si>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</si>
  <si>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</si>
  <si>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</si>
  <si>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</si>
  <si>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</si>
  <si>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</si>
  <si>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</si>
  <si>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</si>
  <si>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</si>
  <si>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</si>
  <si>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</si>
  <si>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</si>
  <si>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</si>
  <si>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</si>
  <si>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</si>
  <si>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</si>
  <si>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</si>
  <si>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</si>
  <si>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</si>
  <si>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</si>
  <si>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</si>
  <si>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</si>
  <si>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</si>
  <si>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</si>
  <si>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</si>
  <si>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</si>
  <si>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</si>
  <si>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</si>
  <si>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</si>
  <si>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</si>
  <si>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</si>
  <si>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</si>
  <si>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</si>
  <si>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</si>
  <si>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</si>
  <si>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</si>
  <si>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</si>
  <si>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</si>
  <si>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</si>
  <si>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</si>
  <si>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</si>
  <si>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</si>
  <si>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</si>
  <si>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</si>
  <si>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</si>
  <si>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</si>
  <si>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</si>
  <si>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</si>
  <si>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</si>
  <si>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</si>
  <si>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</si>
  <si>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</si>
  <si>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</si>
  <si>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</si>
  <si>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</si>
  <si>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</si>
  <si>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</si>
  <si>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</si>
  <si>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</si>
  <si>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</si>
  <si>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</si>
  <si>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</si>
  <si>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</si>
  <si>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</si>
  <si>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</si>
  <si>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</si>
  <si>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</si>
  <si>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</si>
  <si>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</si>
  <si>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</si>
  <si>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</si>
  <si>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</si>
  <si>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</si>
  <si>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</si>
  <si>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</si>
  <si>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</si>
  <si>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</si>
  <si>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</si>
  <si>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</si>
  <si>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</si>
  <si>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</si>
  <si>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</si>
  <si>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</si>
  <si>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</si>
  <si>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</si>
  <si>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</si>
  <si>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</si>
  <si>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</si>
  <si>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</si>
  <si>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</si>
  <si>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</si>
  <si>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</si>
  <si>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</si>
  <si>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</si>
  <si>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</si>
  <si>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</si>
  <si>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</si>
  <si>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</si>
  <si>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</si>
  <si>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</si>
  <si>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</si>
  <si>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</si>
  <si>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</si>
  <si>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</si>
  <si>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</si>
  <si>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</si>
  <si>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</si>
  <si>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</si>
  <si>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</si>
  <si>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</si>
  <si>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</si>
  <si>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</si>
  <si>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</si>
  <si>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</si>
  <si>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</si>
  <si>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</si>
  <si>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</si>
  <si>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</si>
  <si>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</si>
  <si>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</si>
  <si>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</si>
  <si>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</si>
  <si>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</si>
  <si>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</si>
  <si>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</si>
  <si>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</si>
  <si>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</si>
  <si>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</si>
  <si>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</si>
  <si>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</si>
  <si>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</si>
  <si>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</si>
  <si>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</si>
  <si>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</si>
  <si>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</si>
  <si>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</si>
  <si>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</si>
  <si>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</si>
  <si>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</si>
  <si>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</si>
  <si>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</si>
  <si>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</si>
  <si>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</si>
  <si>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</si>
  <si>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</si>
  <si>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</si>
  <si>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</si>
  <si>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</si>
  <si>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</si>
  <si>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</si>
  <si>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</si>
  <si>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</si>
  <si>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</si>
  <si>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</si>
  <si>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</si>
  <si>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</si>
  <si>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</si>
  <si>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</si>
  <si>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</si>
  <si>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</si>
  <si>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</si>
  <si>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</si>
  <si>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</si>
  <si>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</si>
  <si>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</si>
  <si>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ค่ากลางกลุ่ม Unit Cost ไตรมาสที่ 4/2568  ข้อมูลจาก กองเศรษฐกิจสุขภาพ</t>
  </si>
  <si>
    <t>ไตรมาส 4/ 2568  ข้อมูล ณ 27 ตุลาคม 2568</t>
  </si>
  <si>
    <t>-</t>
  </si>
  <si>
    <t>ผลการคำนวนต้นทุนผุ้ป่วยนอกต่อครั้ง และ ต้นทุนผุ้ป่วยใน ต่อ AdjRW  เดือนตุลาคม ปี2569  ข้อมูล ณ 24 พฤศจิกายน 68</t>
  </si>
  <si>
    <t>เดือนตุลาคม  ปี 2569</t>
  </si>
  <si>
    <t>หมายเหตุ ค่ากลางกลุ่ม เทียบค่ากลางจาก ไตรมาสที่ 1/2568</t>
  </si>
  <si>
    <t>นาทม,นาแก</t>
  </si>
  <si>
    <t>เซากา, บุ่งคล้า</t>
  </si>
  <si>
    <t>เลย, เชียงคาน</t>
  </si>
  <si>
    <t>หนองบัวลำภู, โนนสัง</t>
  </si>
  <si>
    <t>นายูง</t>
  </si>
  <si>
    <t>สกลนคร, กุสุมาลย์, วาริชภูมิ, นิคมน้ำอูน, วานรนิวาส, โคกศรีสุพรรณ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</si>
</sst>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##0;###0"/>
    <numFmt numFmtId="189" formatCode="###0.00;###0.00"/>
    <numFmt numFmtId="190" formatCode="#,##0.00;#,##0.00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8"/>
      <color rgb="FF000000"/>
      <name val="TH SarabunPSK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13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0" xfId="0" applyNumberFormat="1" applyFont="1"/>
    <xf numFmtId="188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8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2" fontId="1" fillId="46" borderId="1" xfId="0" applyNumberFormat="1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87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7" fontId="5" fillId="0" borderId="1" xfId="7" applyNumberFormat="1" applyFont="1" applyBorder="1" applyAlignment="1"/>
    <xf numFmtId="2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7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6" borderId="1" xfId="0" applyFont="1" applyFill="1" applyBorder="1" applyAlignment="1">
      <alignment horizontal="center" vertical="center"/>
    </xf>
    <xf numFmtId="1" fontId="1" fillId="4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32" fillId="7" borderId="1" xfId="8" applyFont="1" applyFill="1" applyBorder="1" applyAlignment="1">
      <alignment horizontal="center" vertical="center" wrapText="1"/>
    </xf>
    <xf numFmtId="0" fontId="33" fillId="44" borderId="18" xfId="0" applyFont="1" applyFill="1" applyBorder="1" applyAlignment="1">
      <alignment horizontal="left" wrapText="1"/>
    </xf>
    <xf numFmtId="0" fontId="34" fillId="44" borderId="18" xfId="0" applyFont="1" applyFill="1" applyBorder="1" applyAlignment="1">
      <alignment horizontal="left" vertical="top" wrapText="1"/>
    </xf>
    <xf numFmtId="0" fontId="34" fillId="44" borderId="18" xfId="0" applyFont="1" applyFill="1" applyBorder="1" applyAlignment="1">
      <alignment horizontal="center" vertical="top" wrapText="1"/>
    </xf>
    <xf numFmtId="1" fontId="32" fillId="0" borderId="1" xfId="8" applyNumberFormat="1" applyFont="1" applyBorder="1" applyAlignment="1">
      <alignment horizontal="center"/>
    </xf>
    <xf numFmtId="1" fontId="35" fillId="0" borderId="18" xfId="0" applyNumberFormat="1" applyFont="1" applyBorder="1" applyAlignment="1">
      <alignment horizontal="center" vertical="top" shrinkToFit="1"/>
    </xf>
    <xf numFmtId="0" fontId="34" fillId="0" borderId="18" xfId="0" applyFont="1" applyBorder="1" applyAlignment="1">
      <alignment horizontal="left" vertical="top" wrapText="1"/>
    </xf>
    <xf numFmtId="4" fontId="35" fillId="0" borderId="18" xfId="0" applyNumberFormat="1" applyFont="1" applyBorder="1" applyAlignment="1">
      <alignment horizontal="right" vertical="top" shrinkToFit="1"/>
    </xf>
    <xf numFmtId="2" fontId="35" fillId="0" borderId="18" xfId="0" applyNumberFormat="1" applyFont="1" applyBorder="1" applyAlignment="1">
      <alignment horizontal="left" vertical="top" indent="1" shrinkToFit="1"/>
    </xf>
    <xf numFmtId="4" fontId="35" fillId="0" borderId="18" xfId="0" applyNumberFormat="1" applyFont="1" applyBorder="1" applyAlignment="1">
      <alignment horizontal="left" vertical="top" indent="2" shrinkToFit="1"/>
    </xf>
    <xf numFmtId="1" fontId="32" fillId="0" borderId="1" xfId="8" applyNumberFormat="1" applyFont="1" applyBorder="1" applyAlignment="1">
      <alignment horizontal="center" vertical="center" wrapText="1"/>
    </xf>
    <xf numFmtId="2" fontId="35" fillId="0" borderId="18" xfId="0" applyNumberFormat="1" applyFont="1" applyBorder="1" applyAlignment="1">
      <alignment horizontal="right" vertical="top" shrinkToFit="1"/>
    </xf>
    <xf numFmtId="1" fontId="32" fillId="7" borderId="1" xfId="8" applyNumberFormat="1" applyFont="1" applyFill="1" applyBorder="1" applyAlignment="1">
      <alignment horizontal="center"/>
    </xf>
    <xf numFmtId="1" fontId="35" fillId="44" borderId="18" xfId="0" applyNumberFormat="1" applyFont="1" applyFill="1" applyBorder="1" applyAlignment="1">
      <alignment horizontal="center" vertical="top" shrinkToFit="1"/>
    </xf>
    <xf numFmtId="1" fontId="32" fillId="7" borderId="1" xfId="8" applyNumberFormat="1" applyFont="1" applyFill="1" applyBorder="1" applyAlignment="1">
      <alignment horizontal="center" vertical="center" wrapText="1"/>
    </xf>
    <xf numFmtId="1" fontId="32" fillId="3" borderId="1" xfId="8" applyNumberFormat="1" applyFont="1" applyFill="1" applyBorder="1" applyAlignment="1">
      <alignment horizontal="center" vertical="center" wrapText="1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5" fillId="9" borderId="1" xfId="0" applyFont="1" applyFill="1" applyBorder="1"/>
    <xf numFmtId="43" fontId="5" fillId="0" borderId="1" xfId="7" applyFont="1" applyFill="1" applyBorder="1" applyAlignment="1">
      <alignment horizontal="left"/>
    </xf>
    <xf numFmtId="43" fontId="31" fillId="0" borderId="1" xfId="7" applyFont="1" applyFill="1" applyBorder="1" applyAlignment="1">
      <alignment horizontal="left"/>
    </xf>
    <xf numFmtId="43" fontId="1" fillId="0" borderId="18" xfId="7" applyFont="1" applyFill="1" applyBorder="1" applyAlignment="1">
      <alignment horizontal="left" vertical="top" wrapText="1"/>
    </xf>
    <xf numFmtId="43" fontId="5" fillId="0" borderId="18" xfId="7" applyFont="1" applyFill="1" applyBorder="1" applyAlignment="1">
      <alignment horizontal="left" wrapText="1"/>
    </xf>
    <xf numFmtId="43" fontId="31" fillId="0" borderId="1" xfId="7" applyFont="1" applyFill="1" applyBorder="1"/>
    <xf numFmtId="43" fontId="1" fillId="0" borderId="18" xfId="7" applyFont="1" applyFill="1" applyBorder="1" applyAlignment="1">
      <alignment horizontal="center" vertical="top" wrapText="1"/>
    </xf>
    <xf numFmtId="43" fontId="5" fillId="0" borderId="1" xfId="7" applyFont="1" applyFill="1" applyBorder="1" applyAlignment="1"/>
    <xf numFmtId="1" fontId="31" fillId="0" borderId="18" xfId="0" applyNumberFormat="1" applyFont="1" applyBorder="1" applyAlignment="1">
      <alignment horizontal="left" vertical="top" shrinkToFit="1"/>
    </xf>
    <xf numFmtId="0" fontId="6" fillId="5" borderId="1" xfId="0" applyFont="1" applyFill="1" applyBorder="1" applyAlignment="1">
      <alignment horizontal="left" vertical="center"/>
    </xf>
    <xf numFmtId="43" fontId="6" fillId="5" borderId="18" xfId="7" applyFont="1" applyFill="1" applyBorder="1" applyAlignment="1">
      <alignment horizontal="left" vertical="top" wrapText="1"/>
    </xf>
    <xf numFmtId="43" fontId="6" fillId="5" borderId="18" xfId="7" applyFont="1" applyFill="1" applyBorder="1" applyAlignment="1">
      <alignment horizontal="left" wrapText="1"/>
    </xf>
    <xf numFmtId="43" fontId="6" fillId="5" borderId="1" xfId="7" applyFont="1" applyFill="1" applyBorder="1" applyAlignment="1">
      <alignment horizontal="left"/>
    </xf>
    <xf numFmtId="43" fontId="6" fillId="5" borderId="1" xfId="7" applyFont="1" applyFill="1" applyBorder="1" applyAlignment="1">
      <alignment horizontal="center" vertical="top" shrinkToFit="1"/>
    </xf>
    <xf numFmtId="43" fontId="6" fillId="5" borderId="1" xfId="7" applyFont="1" applyFill="1" applyBorder="1" applyAlignment="1"/>
    <xf numFmtId="43" fontId="6" fillId="5" borderId="1" xfId="7" applyFont="1" applyFill="1" applyBorder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6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7" borderId="4" xfId="0" applyFont="1" applyFill="1" applyBorder="1" applyAlignment="1">
      <alignment horizontal="center"/>
    </xf>
    <xf numFmtId="0" fontId="1" fillId="47" borderId="8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190" fontId="27" fillId="0" borderId="19" xfId="0" applyNumberFormat="1" applyFont="1" applyBorder="1" applyAlignment="1">
      <alignment horizontal="left" vertical="top" wrapText="1"/>
    </xf>
    <xf numFmtId="188" fontId="27" fillId="0" borderId="19" xfId="0" applyNumberFormat="1" applyFont="1" applyBorder="1" applyAlignment="1">
      <alignment horizontal="center" vertical="top" wrapText="1"/>
    </xf>
    <xf numFmtId="188" fontId="27" fillId="0" borderId="20" xfId="0" applyNumberFormat="1" applyFont="1" applyBorder="1" applyAlignment="1">
      <alignment horizontal="center" vertical="top" wrapText="1"/>
    </xf>
    <xf numFmtId="188" fontId="27" fillId="0" borderId="21" xfId="0" applyNumberFormat="1" applyFont="1" applyBorder="1" applyAlignment="1">
      <alignment horizontal="center" vertical="top" wrapText="1"/>
    </xf>
    <xf numFmtId="188" fontId="30" fillId="44" borderId="19" xfId="0" applyNumberFormat="1" applyFont="1" applyFill="1" applyBorder="1" applyAlignment="1">
      <alignment horizontal="center" vertical="top" wrapText="1"/>
    </xf>
    <xf numFmtId="188" fontId="30" fillId="44" borderId="20" xfId="0" applyNumberFormat="1" applyFont="1" applyFill="1" applyBorder="1" applyAlignment="1">
      <alignment horizontal="center" vertical="top" wrapText="1"/>
    </xf>
    <xf numFmtId="188" fontId="30" fillId="44" borderId="21" xfId="0" applyNumberFormat="1" applyFont="1" applyFill="1" applyBorder="1" applyAlignment="1">
      <alignment horizontal="center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89" fontId="30" fillId="44" borderId="19" xfId="0" applyNumberFormat="1" applyFont="1" applyFill="1" applyBorder="1" applyAlignment="1">
      <alignment horizontal="left" vertical="top" wrapText="1"/>
    </xf>
    <xf numFmtId="189" fontId="30" fillId="44" borderId="20" xfId="0" applyNumberFormat="1" applyFont="1" applyFill="1" applyBorder="1" applyAlignment="1">
      <alignment horizontal="left" vertical="top" wrapText="1"/>
    </xf>
    <xf numFmtId="189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88" fontId="27" fillId="0" borderId="19" xfId="0" applyNumberFormat="1" applyFont="1" applyBorder="1" applyAlignment="1">
      <alignment horizontal="left" vertical="top" wrapText="1"/>
    </xf>
    <xf numFmtId="188" fontId="27" fillId="0" borderId="20" xfId="0" applyNumberFormat="1" applyFont="1" applyBorder="1" applyAlignment="1">
      <alignment horizontal="left" vertical="top" wrapText="1"/>
    </xf>
    <xf numFmtId="188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Q21" sqref="Q21"/>
    </sheetView>
  </sheetViews>
  <sheetFormatPr defaultColWidth="9" defaultRowHeight="21" x14ac:dyDescent="0.4"/>
  <cols>
    <col min="1" max="1" width="9" style="1"/>
    <col min="2" max="2" width="8.3984375" style="1" customWidth="1"/>
    <col min="3" max="3" width="34.398437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2" spans="1:12" x14ac:dyDescent="0.4">
      <c r="A2" s="27"/>
      <c r="B2" s="118" t="s">
        <v>313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x14ac:dyDescent="0.4">
      <c r="A3" s="116" t="s">
        <v>170</v>
      </c>
      <c r="B3" s="116" t="s">
        <v>176</v>
      </c>
      <c r="C3" s="116" t="s">
        <v>180</v>
      </c>
      <c r="D3" s="31"/>
      <c r="E3" s="113" t="s">
        <v>198</v>
      </c>
      <c r="F3" s="114"/>
      <c r="G3" s="114"/>
      <c r="H3" s="115"/>
      <c r="I3" s="113" t="s">
        <v>199</v>
      </c>
      <c r="J3" s="114"/>
      <c r="K3" s="114"/>
      <c r="L3" s="114"/>
    </row>
    <row r="4" spans="1:12" ht="42" x14ac:dyDescent="0.4">
      <c r="A4" s="117"/>
      <c r="B4" s="117"/>
      <c r="C4" s="117"/>
      <c r="D4" s="48" t="s">
        <v>300</v>
      </c>
      <c r="E4" s="47" t="s">
        <v>197</v>
      </c>
      <c r="F4" s="47" t="s">
        <v>200</v>
      </c>
      <c r="G4" s="47" t="s">
        <v>201</v>
      </c>
      <c r="H4" s="28" t="s">
        <v>202</v>
      </c>
      <c r="I4" s="47" t="s">
        <v>197</v>
      </c>
      <c r="J4" s="47" t="s">
        <v>200</v>
      </c>
      <c r="K4" s="47" t="s">
        <v>201</v>
      </c>
      <c r="L4" s="28" t="s">
        <v>202</v>
      </c>
    </row>
    <row r="5" spans="1:12" ht="23.4" x14ac:dyDescent="0.45">
      <c r="A5" s="76">
        <v>1</v>
      </c>
      <c r="B5" s="77"/>
      <c r="C5" s="78" t="s">
        <v>290</v>
      </c>
      <c r="D5" s="79" t="s">
        <v>315</v>
      </c>
      <c r="E5" s="79" t="s">
        <v>315</v>
      </c>
      <c r="F5" s="79" t="s">
        <v>315</v>
      </c>
      <c r="G5" s="79" t="s">
        <v>315</v>
      </c>
      <c r="H5" s="79" t="s">
        <v>315</v>
      </c>
      <c r="I5" s="79" t="s">
        <v>315</v>
      </c>
      <c r="J5" s="79" t="s">
        <v>315</v>
      </c>
      <c r="K5" s="79" t="s">
        <v>315</v>
      </c>
      <c r="L5" s="79" t="s">
        <v>315</v>
      </c>
    </row>
    <row r="6" spans="1:12" ht="23.4" x14ac:dyDescent="0.45">
      <c r="A6" s="80">
        <f>'[2]Table 1'!A6</f>
        <v>2</v>
      </c>
      <c r="B6" s="81">
        <v>2</v>
      </c>
      <c r="C6" s="82" t="s">
        <v>225</v>
      </c>
      <c r="D6" s="81">
        <v>37</v>
      </c>
      <c r="E6" s="81">
        <v>35</v>
      </c>
      <c r="F6" s="83">
        <v>1002.25</v>
      </c>
      <c r="G6" s="84">
        <v>205.63</v>
      </c>
      <c r="H6" s="83">
        <v>1207.8800000000001</v>
      </c>
      <c r="I6" s="81">
        <v>28</v>
      </c>
      <c r="J6" s="83">
        <v>19111.73</v>
      </c>
      <c r="K6" s="85">
        <v>4116</v>
      </c>
      <c r="L6" s="83">
        <v>23227.73</v>
      </c>
    </row>
    <row r="7" spans="1:12" ht="23.4" x14ac:dyDescent="0.4">
      <c r="A7" s="86">
        <f>'[2]Table 1'!A7</f>
        <v>3</v>
      </c>
      <c r="B7" s="81">
        <v>3</v>
      </c>
      <c r="C7" s="82" t="s">
        <v>230</v>
      </c>
      <c r="D7" s="81">
        <v>20</v>
      </c>
      <c r="E7" s="81">
        <v>20</v>
      </c>
      <c r="F7" s="87">
        <v>894.32</v>
      </c>
      <c r="G7" s="84">
        <v>142.5</v>
      </c>
      <c r="H7" s="83">
        <v>1036.82</v>
      </c>
      <c r="I7" s="81">
        <v>16</v>
      </c>
      <c r="J7" s="83">
        <v>16612.080000000002</v>
      </c>
      <c r="K7" s="85">
        <v>6133.98</v>
      </c>
      <c r="L7" s="83">
        <v>22746.06</v>
      </c>
    </row>
    <row r="8" spans="1:12" ht="23.4" x14ac:dyDescent="0.45">
      <c r="A8" s="88">
        <f>'[2]Table 1'!A8</f>
        <v>4</v>
      </c>
      <c r="B8" s="89">
        <v>4</v>
      </c>
      <c r="C8" s="78" t="s">
        <v>236</v>
      </c>
      <c r="D8" s="79" t="s">
        <v>315</v>
      </c>
      <c r="E8" s="79" t="s">
        <v>315</v>
      </c>
      <c r="F8" s="79" t="s">
        <v>315</v>
      </c>
      <c r="G8" s="79" t="s">
        <v>315</v>
      </c>
      <c r="H8" s="79" t="s">
        <v>315</v>
      </c>
      <c r="I8" s="79" t="s">
        <v>315</v>
      </c>
      <c r="J8" s="79" t="s">
        <v>315</v>
      </c>
      <c r="K8" s="79" t="s">
        <v>315</v>
      </c>
      <c r="L8" s="79" t="s">
        <v>315</v>
      </c>
    </row>
    <row r="9" spans="1:12" ht="23.4" x14ac:dyDescent="0.4">
      <c r="A9" s="86">
        <f>'[2]Table 1'!A9</f>
        <v>5</v>
      </c>
      <c r="B9" s="81">
        <v>5</v>
      </c>
      <c r="C9" s="82" t="s">
        <v>222</v>
      </c>
      <c r="D9" s="81">
        <v>278</v>
      </c>
      <c r="E9" s="81">
        <v>267</v>
      </c>
      <c r="F9" s="87">
        <v>929.6</v>
      </c>
      <c r="G9" s="84">
        <v>132.52000000000001</v>
      </c>
      <c r="H9" s="83">
        <v>1062.1099999999999</v>
      </c>
      <c r="I9" s="81">
        <v>253</v>
      </c>
      <c r="J9" s="83">
        <v>16210.54</v>
      </c>
      <c r="K9" s="85">
        <v>4218.83</v>
      </c>
      <c r="L9" s="83">
        <v>20429.37</v>
      </c>
    </row>
    <row r="10" spans="1:12" ht="23.4" x14ac:dyDescent="0.45">
      <c r="A10" s="80">
        <f>'[2]Table 1'!A10</f>
        <v>6</v>
      </c>
      <c r="B10" s="81">
        <v>6</v>
      </c>
      <c r="C10" s="82" t="s">
        <v>221</v>
      </c>
      <c r="D10" s="81">
        <v>167</v>
      </c>
      <c r="E10" s="81">
        <v>159</v>
      </c>
      <c r="F10" s="87">
        <v>922.23</v>
      </c>
      <c r="G10" s="84">
        <v>144.19</v>
      </c>
      <c r="H10" s="83">
        <v>1066.43</v>
      </c>
      <c r="I10" s="81">
        <v>156</v>
      </c>
      <c r="J10" s="83">
        <v>15565.97</v>
      </c>
      <c r="K10" s="85">
        <v>3709.49</v>
      </c>
      <c r="L10" s="83">
        <v>19275.46</v>
      </c>
    </row>
    <row r="11" spans="1:12" ht="23.4" x14ac:dyDescent="0.4">
      <c r="A11" s="90">
        <f>'[2]Table 1'!A11</f>
        <v>7</v>
      </c>
      <c r="B11" s="89">
        <v>7</v>
      </c>
      <c r="C11" s="78" t="s">
        <v>237</v>
      </c>
      <c r="D11" s="79" t="s">
        <v>315</v>
      </c>
      <c r="E11" s="79" t="s">
        <v>315</v>
      </c>
      <c r="F11" s="79" t="s">
        <v>315</v>
      </c>
      <c r="G11" s="79" t="s">
        <v>315</v>
      </c>
      <c r="H11" s="79" t="s">
        <v>315</v>
      </c>
      <c r="I11" s="79" t="s">
        <v>315</v>
      </c>
      <c r="J11" s="79" t="s">
        <v>315</v>
      </c>
      <c r="K11" s="79" t="s">
        <v>315</v>
      </c>
      <c r="L11" s="79" t="s">
        <v>315</v>
      </c>
    </row>
    <row r="12" spans="1:12" ht="23.4" x14ac:dyDescent="0.4">
      <c r="A12" s="90">
        <v>8</v>
      </c>
      <c r="B12" s="89">
        <v>8</v>
      </c>
      <c r="C12" s="78" t="s">
        <v>291</v>
      </c>
      <c r="D12" s="79" t="s">
        <v>315</v>
      </c>
      <c r="E12" s="79" t="s">
        <v>315</v>
      </c>
      <c r="F12" s="79" t="s">
        <v>315</v>
      </c>
      <c r="G12" s="79" t="s">
        <v>315</v>
      </c>
      <c r="H12" s="79" t="s">
        <v>315</v>
      </c>
      <c r="I12" s="79" t="s">
        <v>315</v>
      </c>
      <c r="J12" s="79" t="s">
        <v>315</v>
      </c>
      <c r="K12" s="79" t="s">
        <v>315</v>
      </c>
      <c r="L12" s="79" t="s">
        <v>315</v>
      </c>
    </row>
    <row r="13" spans="1:12" ht="23.4" x14ac:dyDescent="0.45">
      <c r="A13" s="80">
        <v>9</v>
      </c>
      <c r="B13" s="81">
        <v>9</v>
      </c>
      <c r="C13" s="82" t="s">
        <v>287</v>
      </c>
      <c r="D13" s="81">
        <v>92</v>
      </c>
      <c r="E13" s="81">
        <v>90</v>
      </c>
      <c r="F13" s="87">
        <v>905.07</v>
      </c>
      <c r="G13" s="84">
        <v>125.33</v>
      </c>
      <c r="H13" s="83">
        <v>1030.4000000000001</v>
      </c>
      <c r="I13" s="81">
        <v>84</v>
      </c>
      <c r="J13" s="83">
        <v>15497.88</v>
      </c>
      <c r="K13" s="85">
        <v>3528.04</v>
      </c>
      <c r="L13" s="83">
        <v>19025.919999999998</v>
      </c>
    </row>
    <row r="14" spans="1:12" ht="23.4" x14ac:dyDescent="0.4">
      <c r="A14" s="91">
        <v>10</v>
      </c>
      <c r="B14" s="81">
        <v>10</v>
      </c>
      <c r="C14" s="82" t="s">
        <v>223</v>
      </c>
      <c r="D14" s="81">
        <v>66</v>
      </c>
      <c r="E14" s="81">
        <v>64</v>
      </c>
      <c r="F14" s="87">
        <v>928.44</v>
      </c>
      <c r="G14" s="84">
        <v>125.78</v>
      </c>
      <c r="H14" s="83">
        <v>1054.22</v>
      </c>
      <c r="I14" s="81">
        <v>61</v>
      </c>
      <c r="J14" s="83">
        <v>14546.31</v>
      </c>
      <c r="K14" s="85">
        <v>3374.9</v>
      </c>
      <c r="L14" s="83">
        <v>17921.2</v>
      </c>
    </row>
    <row r="15" spans="1:12" ht="23.4" x14ac:dyDescent="0.45">
      <c r="A15" s="88">
        <v>11</v>
      </c>
      <c r="B15" s="89">
        <v>11</v>
      </c>
      <c r="C15" s="78" t="s">
        <v>292</v>
      </c>
      <c r="D15" s="79" t="s">
        <v>315</v>
      </c>
      <c r="E15" s="79" t="s">
        <v>315</v>
      </c>
      <c r="F15" s="79" t="s">
        <v>315</v>
      </c>
      <c r="G15" s="79" t="s">
        <v>315</v>
      </c>
      <c r="H15" s="79" t="s">
        <v>315</v>
      </c>
      <c r="I15" s="79" t="s">
        <v>315</v>
      </c>
      <c r="J15" s="79" t="s">
        <v>315</v>
      </c>
      <c r="K15" s="79" t="s">
        <v>315</v>
      </c>
      <c r="L15" s="79" t="s">
        <v>315</v>
      </c>
    </row>
    <row r="16" spans="1:12" ht="23.4" x14ac:dyDescent="0.4">
      <c r="A16" s="86">
        <v>12</v>
      </c>
      <c r="B16" s="81">
        <v>12</v>
      </c>
      <c r="C16" s="82" t="s">
        <v>227</v>
      </c>
      <c r="D16" s="81">
        <v>31</v>
      </c>
      <c r="E16" s="81">
        <v>29</v>
      </c>
      <c r="F16" s="87">
        <v>984.74</v>
      </c>
      <c r="G16" s="84">
        <v>147.66</v>
      </c>
      <c r="H16" s="83">
        <v>1132.4100000000001</v>
      </c>
      <c r="I16" s="81">
        <v>28</v>
      </c>
      <c r="J16" s="83">
        <v>16006.47</v>
      </c>
      <c r="K16" s="85">
        <v>4521.5600000000004</v>
      </c>
      <c r="L16" s="83">
        <v>20528.03</v>
      </c>
    </row>
    <row r="17" spans="1:12" ht="23.4" x14ac:dyDescent="0.45">
      <c r="A17" s="80">
        <v>13</v>
      </c>
      <c r="B17" s="81">
        <v>13</v>
      </c>
      <c r="C17" s="82" t="s">
        <v>224</v>
      </c>
      <c r="D17" s="81">
        <v>77</v>
      </c>
      <c r="E17" s="81">
        <v>73</v>
      </c>
      <c r="F17" s="87">
        <v>924.39</v>
      </c>
      <c r="G17" s="84">
        <v>110.63</v>
      </c>
      <c r="H17" s="83">
        <v>1035.02</v>
      </c>
      <c r="I17" s="81">
        <v>69</v>
      </c>
      <c r="J17" s="83">
        <v>14810.04</v>
      </c>
      <c r="K17" s="85">
        <v>2495.5500000000002</v>
      </c>
      <c r="L17" s="83">
        <v>17305.59</v>
      </c>
    </row>
    <row r="18" spans="1:12" ht="23.4" x14ac:dyDescent="0.4">
      <c r="A18" s="90">
        <v>14</v>
      </c>
      <c r="B18" s="89">
        <v>14</v>
      </c>
      <c r="C18" s="78" t="s">
        <v>288</v>
      </c>
      <c r="D18" s="79" t="s">
        <v>315</v>
      </c>
      <c r="E18" s="79" t="s">
        <v>315</v>
      </c>
      <c r="F18" s="79" t="s">
        <v>315</v>
      </c>
      <c r="G18" s="79" t="s">
        <v>315</v>
      </c>
      <c r="H18" s="79" t="s">
        <v>315</v>
      </c>
      <c r="I18" s="79" t="s">
        <v>315</v>
      </c>
      <c r="J18" s="79" t="s">
        <v>315</v>
      </c>
      <c r="K18" s="79" t="s">
        <v>315</v>
      </c>
      <c r="L18" s="79" t="s">
        <v>315</v>
      </c>
    </row>
    <row r="19" spans="1:12" ht="23.4" x14ac:dyDescent="0.45">
      <c r="A19" s="80">
        <v>15</v>
      </c>
      <c r="B19" s="81">
        <v>15</v>
      </c>
      <c r="C19" s="82" t="s">
        <v>229</v>
      </c>
      <c r="D19" s="81">
        <v>43</v>
      </c>
      <c r="E19" s="81">
        <v>41</v>
      </c>
      <c r="F19" s="87">
        <v>969.59</v>
      </c>
      <c r="G19" s="84">
        <v>128.65</v>
      </c>
      <c r="H19" s="83">
        <v>1098.24</v>
      </c>
      <c r="I19" s="81">
        <v>43</v>
      </c>
      <c r="J19" s="83">
        <v>16862.54</v>
      </c>
      <c r="K19" s="85">
        <v>3238.29</v>
      </c>
      <c r="L19" s="83">
        <v>20100.830000000002</v>
      </c>
    </row>
    <row r="20" spans="1:12" ht="23.4" x14ac:dyDescent="0.4">
      <c r="A20" s="86">
        <v>16</v>
      </c>
      <c r="B20" s="81">
        <v>16</v>
      </c>
      <c r="C20" s="82" t="s">
        <v>220</v>
      </c>
      <c r="D20" s="81">
        <v>30</v>
      </c>
      <c r="E20" s="81">
        <v>29</v>
      </c>
      <c r="F20" s="83">
        <v>1067.49</v>
      </c>
      <c r="G20" s="84">
        <v>158.33000000000001</v>
      </c>
      <c r="H20" s="83">
        <v>1225.82</v>
      </c>
      <c r="I20" s="81">
        <v>30</v>
      </c>
      <c r="J20" s="83">
        <v>16432.810000000001</v>
      </c>
      <c r="K20" s="85">
        <v>2347.52</v>
      </c>
      <c r="L20" s="83">
        <v>18780.32</v>
      </c>
    </row>
    <row r="21" spans="1:12" ht="23.4" x14ac:dyDescent="0.45">
      <c r="A21" s="80">
        <v>17</v>
      </c>
      <c r="B21" s="81">
        <v>17</v>
      </c>
      <c r="C21" s="82" t="s">
        <v>226</v>
      </c>
      <c r="D21" s="81">
        <v>25</v>
      </c>
      <c r="E21" s="81">
        <v>24</v>
      </c>
      <c r="F21" s="83">
        <v>1154.8699999999999</v>
      </c>
      <c r="G21" s="84">
        <v>200.45</v>
      </c>
      <c r="H21" s="83">
        <v>1355.32</v>
      </c>
      <c r="I21" s="81">
        <v>24</v>
      </c>
      <c r="J21" s="83">
        <v>16399.2</v>
      </c>
      <c r="K21" s="85">
        <v>2258.7399999999998</v>
      </c>
      <c r="L21" s="83">
        <v>18657.939999999999</v>
      </c>
    </row>
    <row r="22" spans="1:12" ht="23.4" x14ac:dyDescent="0.4">
      <c r="A22" s="86">
        <v>18</v>
      </c>
      <c r="B22" s="81">
        <v>18</v>
      </c>
      <c r="C22" s="82" t="s">
        <v>289</v>
      </c>
      <c r="D22" s="81">
        <v>12</v>
      </c>
      <c r="E22" s="81">
        <v>12</v>
      </c>
      <c r="F22" s="83">
        <v>1284.75</v>
      </c>
      <c r="G22" s="84">
        <v>181.44</v>
      </c>
      <c r="H22" s="83">
        <v>1466.18</v>
      </c>
      <c r="I22" s="81">
        <v>11</v>
      </c>
      <c r="J22" s="83">
        <v>16558.650000000001</v>
      </c>
      <c r="K22" s="85">
        <v>1377.66</v>
      </c>
      <c r="L22" s="83">
        <v>17936.3</v>
      </c>
    </row>
    <row r="23" spans="1:12" ht="23.4" x14ac:dyDescent="0.45">
      <c r="A23" s="80">
        <v>19</v>
      </c>
      <c r="B23" s="81">
        <v>19</v>
      </c>
      <c r="C23" s="82" t="s">
        <v>228</v>
      </c>
      <c r="D23" s="81">
        <v>19</v>
      </c>
      <c r="E23" s="81">
        <v>19</v>
      </c>
      <c r="F23" s="83">
        <v>1407.42</v>
      </c>
      <c r="G23" s="84">
        <v>194.71</v>
      </c>
      <c r="H23" s="83">
        <v>1602.13</v>
      </c>
      <c r="I23" s="81">
        <v>18</v>
      </c>
      <c r="J23" s="83">
        <v>15792.65</v>
      </c>
      <c r="K23" s="85">
        <v>1077.1099999999999</v>
      </c>
      <c r="L23" s="83">
        <v>16869.759999999998</v>
      </c>
    </row>
    <row r="24" spans="1:12" ht="23.4" x14ac:dyDescent="0.4">
      <c r="A24" s="86">
        <v>20</v>
      </c>
      <c r="B24" s="81">
        <v>20</v>
      </c>
      <c r="C24" s="82" t="s">
        <v>231</v>
      </c>
      <c r="D24" s="81">
        <v>5</v>
      </c>
      <c r="E24" s="81">
        <v>5</v>
      </c>
      <c r="F24" s="83">
        <v>1943.5</v>
      </c>
      <c r="G24" s="84">
        <v>159.62</v>
      </c>
      <c r="H24" s="83">
        <v>2103.12</v>
      </c>
      <c r="I24" s="81">
        <v>5</v>
      </c>
      <c r="J24" s="83">
        <v>15678.98</v>
      </c>
      <c r="K24" s="85">
        <v>1041.08</v>
      </c>
      <c r="L24" s="83">
        <v>16720.060000000001</v>
      </c>
    </row>
    <row r="25" spans="1:12" x14ac:dyDescent="0.4">
      <c r="A25" s="112" t="str">
        <f>'[2]Table 1'!C23</f>
        <v>รวม</v>
      </c>
      <c r="B25" s="112"/>
      <c r="C25" s="112"/>
      <c r="D25" s="46">
        <f>SUM(D6:D24)</f>
        <v>902</v>
      </c>
      <c r="E25" s="30">
        <f>SUM(E5:E24)</f>
        <v>867</v>
      </c>
      <c r="F25" s="30"/>
      <c r="G25" s="30"/>
      <c r="H25" s="30"/>
      <c r="I25" s="30">
        <f t="shared" ref="I25" si="0">SUM(I6:I24)</f>
        <v>826</v>
      </c>
      <c r="J25" s="30"/>
      <c r="K25" s="30"/>
      <c r="L25" s="30"/>
    </row>
    <row r="26" spans="1:12" x14ac:dyDescent="0.4">
      <c r="E26" s="12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H23"/>
  <sheetViews>
    <sheetView zoomScale="70" zoomScaleNormal="70" workbookViewId="0">
      <selection activeCell="A6" sqref="A6:G20"/>
    </sheetView>
  </sheetViews>
  <sheetFormatPr defaultColWidth="8.8984375" defaultRowHeight="21" x14ac:dyDescent="0.4"/>
  <cols>
    <col min="1" max="7" width="10.8984375" style="1" customWidth="1"/>
    <col min="8" max="8" width="19.8984375" style="1" hidden="1" customWidth="1"/>
    <col min="9" max="16384" width="8.8984375" style="1"/>
  </cols>
  <sheetData>
    <row r="2" spans="1:8" x14ac:dyDescent="0.4">
      <c r="A2" s="119" t="s">
        <v>232</v>
      </c>
      <c r="B2" s="119"/>
      <c r="C2" s="119"/>
      <c r="D2" s="119"/>
      <c r="E2" s="119"/>
      <c r="F2" s="119"/>
      <c r="G2" s="119"/>
      <c r="H2" s="119"/>
    </row>
    <row r="3" spans="1:8" x14ac:dyDescent="0.4">
      <c r="A3" s="120" t="s">
        <v>219</v>
      </c>
      <c r="B3" s="120"/>
      <c r="C3" s="120"/>
      <c r="D3" s="120"/>
      <c r="E3" s="120"/>
      <c r="F3" s="120"/>
      <c r="G3" s="120"/>
      <c r="H3" s="120"/>
    </row>
    <row r="4" spans="1:8" x14ac:dyDescent="0.4">
      <c r="A4" s="120" t="s">
        <v>305</v>
      </c>
      <c r="B4" s="120"/>
      <c r="C4" s="120"/>
      <c r="D4" s="120"/>
      <c r="E4" s="120"/>
      <c r="F4" s="120"/>
      <c r="G4" s="120"/>
      <c r="H4" s="120"/>
    </row>
    <row r="5" spans="1:8" x14ac:dyDescent="0.4">
      <c r="A5" s="121" t="s">
        <v>314</v>
      </c>
      <c r="B5" s="121"/>
      <c r="C5" s="121"/>
      <c r="D5" s="121"/>
      <c r="E5" s="121"/>
      <c r="F5" s="121"/>
      <c r="G5" s="121"/>
      <c r="H5" s="121"/>
    </row>
    <row r="6" spans="1:8" x14ac:dyDescent="0.4">
      <c r="A6" s="122" t="s">
        <v>173</v>
      </c>
      <c r="B6" s="123" t="s">
        <v>210</v>
      </c>
      <c r="C6" s="125" t="s">
        <v>211</v>
      </c>
      <c r="D6" s="126"/>
      <c r="E6" s="126"/>
      <c r="F6" s="126"/>
      <c r="G6" s="127"/>
      <c r="H6" s="96"/>
    </row>
    <row r="7" spans="1:8" x14ac:dyDescent="0.4">
      <c r="A7" s="122"/>
      <c r="B7" s="124"/>
      <c r="C7" s="2" t="s">
        <v>212</v>
      </c>
      <c r="D7" s="50" t="s">
        <v>171</v>
      </c>
      <c r="E7" s="6" t="s">
        <v>213</v>
      </c>
      <c r="F7" s="7" t="s">
        <v>171</v>
      </c>
      <c r="G7" s="50" t="s">
        <v>214</v>
      </c>
      <c r="H7" s="50" t="s">
        <v>215</v>
      </c>
    </row>
    <row r="8" spans="1:8" x14ac:dyDescent="0.4">
      <c r="A8" s="22">
        <v>1</v>
      </c>
      <c r="B8" s="57">
        <v>103</v>
      </c>
      <c r="C8" s="22">
        <v>79</v>
      </c>
      <c r="D8" s="54">
        <f>C8/B8*100</f>
        <v>76.699029126213588</v>
      </c>
      <c r="E8" s="4">
        <f>B8-C8</f>
        <v>24</v>
      </c>
      <c r="F8" s="5">
        <f>E8*100/103</f>
        <v>23.300970873786408</v>
      </c>
      <c r="G8" s="22">
        <f>C8+E8</f>
        <v>103</v>
      </c>
      <c r="H8" s="22"/>
    </row>
    <row r="9" spans="1:8" x14ac:dyDescent="0.4">
      <c r="A9" s="22">
        <v>2</v>
      </c>
      <c r="B9" s="57">
        <v>47</v>
      </c>
      <c r="C9" s="22">
        <v>31</v>
      </c>
      <c r="D9" s="54">
        <f t="shared" ref="D9:D20" si="0">C9/B9*100</f>
        <v>65.957446808510639</v>
      </c>
      <c r="E9" s="4">
        <f t="shared" ref="E9:E19" si="1">B9-C9</f>
        <v>16</v>
      </c>
      <c r="F9" s="5">
        <f t="shared" ref="F9:F19" si="2">E9*100/103</f>
        <v>15.533980582524272</v>
      </c>
      <c r="G9" s="22">
        <f t="shared" ref="G9:G20" si="3">C9+E9</f>
        <v>47</v>
      </c>
      <c r="H9" s="22"/>
    </row>
    <row r="10" spans="1:8" x14ac:dyDescent="0.4">
      <c r="A10" s="22">
        <v>3</v>
      </c>
      <c r="B10" s="57">
        <v>54</v>
      </c>
      <c r="C10" s="22">
        <v>39</v>
      </c>
      <c r="D10" s="54">
        <f t="shared" si="0"/>
        <v>72.222222222222214</v>
      </c>
      <c r="E10" s="4">
        <f t="shared" si="1"/>
        <v>15</v>
      </c>
      <c r="F10" s="5">
        <f t="shared" si="2"/>
        <v>14.563106796116505</v>
      </c>
      <c r="G10" s="22">
        <f t="shared" si="3"/>
        <v>54</v>
      </c>
      <c r="H10" s="22"/>
    </row>
    <row r="11" spans="1:8" x14ac:dyDescent="0.4">
      <c r="A11" s="22">
        <v>4</v>
      </c>
      <c r="B11" s="57">
        <v>72</v>
      </c>
      <c r="C11" s="22">
        <v>39</v>
      </c>
      <c r="D11" s="54">
        <f t="shared" si="0"/>
        <v>54.166666666666664</v>
      </c>
      <c r="E11" s="4">
        <f t="shared" si="1"/>
        <v>33</v>
      </c>
      <c r="F11" s="5">
        <f t="shared" si="2"/>
        <v>32.038834951456309</v>
      </c>
      <c r="G11" s="22">
        <f t="shared" si="3"/>
        <v>72</v>
      </c>
      <c r="H11" s="22"/>
    </row>
    <row r="12" spans="1:8" x14ac:dyDescent="0.4">
      <c r="A12" s="22">
        <v>5</v>
      </c>
      <c r="B12" s="57">
        <v>67</v>
      </c>
      <c r="C12" s="22">
        <v>46</v>
      </c>
      <c r="D12" s="54">
        <f t="shared" si="0"/>
        <v>68.656716417910445</v>
      </c>
      <c r="E12" s="4">
        <f t="shared" si="1"/>
        <v>21</v>
      </c>
      <c r="F12" s="5">
        <f t="shared" si="2"/>
        <v>20.388349514563107</v>
      </c>
      <c r="G12" s="22">
        <f t="shared" si="3"/>
        <v>67</v>
      </c>
      <c r="H12" s="22"/>
    </row>
    <row r="13" spans="1:8" x14ac:dyDescent="0.4">
      <c r="A13" s="22">
        <v>6</v>
      </c>
      <c r="B13" s="57">
        <v>73</v>
      </c>
      <c r="C13" s="22">
        <v>36</v>
      </c>
      <c r="D13" s="54">
        <f t="shared" si="0"/>
        <v>49.315068493150683</v>
      </c>
      <c r="E13" s="4">
        <f t="shared" si="1"/>
        <v>37</v>
      </c>
      <c r="F13" s="5">
        <f t="shared" si="2"/>
        <v>35.922330097087375</v>
      </c>
      <c r="G13" s="22">
        <f t="shared" si="3"/>
        <v>73</v>
      </c>
      <c r="H13" s="22"/>
    </row>
    <row r="14" spans="1:8" x14ac:dyDescent="0.4">
      <c r="A14" s="22">
        <v>7</v>
      </c>
      <c r="B14" s="57">
        <v>77</v>
      </c>
      <c r="C14" s="22">
        <v>56</v>
      </c>
      <c r="D14" s="54">
        <f t="shared" si="0"/>
        <v>72.727272727272734</v>
      </c>
      <c r="E14" s="4">
        <f t="shared" si="1"/>
        <v>21</v>
      </c>
      <c r="F14" s="5">
        <f t="shared" si="2"/>
        <v>20.388349514563107</v>
      </c>
      <c r="G14" s="22">
        <f t="shared" si="3"/>
        <v>77</v>
      </c>
      <c r="H14" s="22"/>
    </row>
    <row r="15" spans="1:8" x14ac:dyDescent="0.4">
      <c r="A15" s="71">
        <v>8</v>
      </c>
      <c r="B15" s="72">
        <v>88</v>
      </c>
      <c r="C15" s="71">
        <v>72</v>
      </c>
      <c r="D15" s="73">
        <f t="shared" si="0"/>
        <v>81.818181818181827</v>
      </c>
      <c r="E15" s="74">
        <f t="shared" si="1"/>
        <v>16</v>
      </c>
      <c r="F15" s="75">
        <f>E15*100/103</f>
        <v>15.533980582524272</v>
      </c>
      <c r="G15" s="71">
        <f t="shared" si="3"/>
        <v>88</v>
      </c>
      <c r="H15" s="71"/>
    </row>
    <row r="16" spans="1:8" x14ac:dyDescent="0.4">
      <c r="A16" s="22">
        <v>9</v>
      </c>
      <c r="B16" s="57">
        <v>90</v>
      </c>
      <c r="C16" s="22">
        <v>66</v>
      </c>
      <c r="D16" s="54">
        <f t="shared" si="0"/>
        <v>73.333333333333329</v>
      </c>
      <c r="E16" s="4">
        <f t="shared" si="1"/>
        <v>24</v>
      </c>
      <c r="F16" s="5">
        <f t="shared" si="2"/>
        <v>23.300970873786408</v>
      </c>
      <c r="G16" s="22">
        <f t="shared" si="3"/>
        <v>90</v>
      </c>
      <c r="H16" s="22"/>
    </row>
    <row r="17" spans="1:8" x14ac:dyDescent="0.4">
      <c r="A17" s="22">
        <v>10</v>
      </c>
      <c r="B17" s="57">
        <v>71</v>
      </c>
      <c r="C17" s="22">
        <v>48</v>
      </c>
      <c r="D17" s="54">
        <f t="shared" si="0"/>
        <v>67.605633802816897</v>
      </c>
      <c r="E17" s="4">
        <f t="shared" si="1"/>
        <v>23</v>
      </c>
      <c r="F17" s="5">
        <f t="shared" si="2"/>
        <v>22.33009708737864</v>
      </c>
      <c r="G17" s="22">
        <f t="shared" si="3"/>
        <v>71</v>
      </c>
      <c r="H17" s="22"/>
    </row>
    <row r="18" spans="1:8" x14ac:dyDescent="0.4">
      <c r="A18" s="22">
        <v>11</v>
      </c>
      <c r="B18" s="57">
        <v>82</v>
      </c>
      <c r="C18" s="22">
        <v>43</v>
      </c>
      <c r="D18" s="54">
        <f t="shared" si="0"/>
        <v>52.439024390243901</v>
      </c>
      <c r="E18" s="4">
        <f t="shared" si="1"/>
        <v>39</v>
      </c>
      <c r="F18" s="5">
        <f t="shared" si="2"/>
        <v>37.864077669902912</v>
      </c>
      <c r="G18" s="22">
        <f t="shared" si="3"/>
        <v>82</v>
      </c>
      <c r="H18" s="22"/>
    </row>
    <row r="19" spans="1:8" x14ac:dyDescent="0.4">
      <c r="A19" s="8">
        <v>12</v>
      </c>
      <c r="B19" s="58">
        <v>78</v>
      </c>
      <c r="C19" s="8">
        <v>33</v>
      </c>
      <c r="D19" s="55">
        <f t="shared" si="0"/>
        <v>42.307692307692307</v>
      </c>
      <c r="E19" s="4">
        <f t="shared" si="1"/>
        <v>45</v>
      </c>
      <c r="F19" s="5">
        <f t="shared" si="2"/>
        <v>43.689320388349515</v>
      </c>
      <c r="G19" s="22">
        <f t="shared" si="3"/>
        <v>78</v>
      </c>
      <c r="H19" s="8"/>
    </row>
    <row r="20" spans="1:8" x14ac:dyDescent="0.4">
      <c r="A20" s="23" t="s">
        <v>216</v>
      </c>
      <c r="B20" s="23">
        <f>SUM(B8:B19)</f>
        <v>902</v>
      </c>
      <c r="C20" s="23">
        <f>SUM(C8:C19)</f>
        <v>588</v>
      </c>
      <c r="D20" s="56">
        <f t="shared" si="0"/>
        <v>65.188470066518846</v>
      </c>
      <c r="E20" s="25">
        <f>SUM(E8:E19)</f>
        <v>314</v>
      </c>
      <c r="F20" s="26">
        <f>E20*100/103</f>
        <v>304.85436893203882</v>
      </c>
      <c r="G20" s="23">
        <f t="shared" si="3"/>
        <v>902</v>
      </c>
      <c r="H20" s="23"/>
    </row>
    <row r="21" spans="1:8" x14ac:dyDescent="0.4">
      <c r="D21" s="64"/>
    </row>
    <row r="22" spans="1:8" x14ac:dyDescent="0.4">
      <c r="D22" s="64"/>
    </row>
    <row r="23" spans="1:8" x14ac:dyDescent="0.4">
      <c r="D23" s="64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abSelected="1" zoomScale="70" zoomScaleNormal="70" zoomScaleSheetLayoutView="50" workbookViewId="0">
      <selection activeCell="B16" sqref="B16:K16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9.796875" style="1" customWidth="1"/>
    <col min="11" max="11" width="58.69921875" style="1" customWidth="1"/>
    <col min="12" max="12" width="8.8984375" style="1"/>
    <col min="13" max="13" width="34.296875" style="1" customWidth="1"/>
    <col min="14" max="16384" width="8.8984375" style="1"/>
  </cols>
  <sheetData>
    <row r="2" spans="2:11" x14ac:dyDescent="0.4">
      <c r="B2" s="119" t="s">
        <v>232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x14ac:dyDescent="0.4">
      <c r="B3" s="120" t="s">
        <v>219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x14ac:dyDescent="0.4">
      <c r="B4" s="131" t="s">
        <v>305</v>
      </c>
      <c r="C4" s="131"/>
      <c r="D4" s="131"/>
      <c r="E4" s="131"/>
      <c r="F4" s="131"/>
      <c r="G4" s="131"/>
      <c r="H4" s="131"/>
      <c r="I4" s="131"/>
      <c r="J4" s="131"/>
      <c r="K4" s="131"/>
    </row>
    <row r="5" spans="2:11" x14ac:dyDescent="0.4">
      <c r="B5" s="132" t="s">
        <v>317</v>
      </c>
      <c r="C5" s="133"/>
      <c r="D5" s="133"/>
      <c r="E5" s="133"/>
      <c r="F5" s="133"/>
      <c r="G5" s="133"/>
      <c r="H5" s="133"/>
      <c r="I5" s="133"/>
      <c r="J5" s="133"/>
      <c r="K5" s="134"/>
    </row>
    <row r="6" spans="2:11" x14ac:dyDescent="0.4">
      <c r="B6" s="122" t="s">
        <v>173</v>
      </c>
      <c r="C6" s="122" t="s">
        <v>209</v>
      </c>
      <c r="D6" s="122" t="s">
        <v>210</v>
      </c>
      <c r="E6" s="130" t="s">
        <v>211</v>
      </c>
      <c r="F6" s="130"/>
      <c r="G6" s="130"/>
      <c r="H6" s="130"/>
      <c r="I6" s="130"/>
      <c r="J6" s="130"/>
      <c r="K6" s="135" t="s">
        <v>235</v>
      </c>
    </row>
    <row r="7" spans="2:11" x14ac:dyDescent="0.4">
      <c r="B7" s="122"/>
      <c r="C7" s="122"/>
      <c r="D7" s="122"/>
      <c r="E7" s="2" t="s">
        <v>301</v>
      </c>
      <c r="F7" s="50" t="s">
        <v>171</v>
      </c>
      <c r="G7" s="6" t="s">
        <v>302</v>
      </c>
      <c r="H7" s="7" t="s">
        <v>171</v>
      </c>
      <c r="I7" s="50" t="s">
        <v>303</v>
      </c>
      <c r="J7" s="50" t="s">
        <v>304</v>
      </c>
      <c r="K7" s="135"/>
    </row>
    <row r="8" spans="2:11" x14ac:dyDescent="0.4">
      <c r="B8" s="22">
        <v>8</v>
      </c>
      <c r="C8" s="3" t="s">
        <v>158</v>
      </c>
      <c r="D8" s="51">
        <v>12</v>
      </c>
      <c r="E8" s="22">
        <v>10</v>
      </c>
      <c r="F8" s="68">
        <f>E8/D8*100</f>
        <v>83.333333333333343</v>
      </c>
      <c r="G8" s="4">
        <f>D8-E8</f>
        <v>2</v>
      </c>
      <c r="H8" s="5">
        <f>G8/D8*100</f>
        <v>16.666666666666664</v>
      </c>
      <c r="I8" s="22">
        <f>E8+G8</f>
        <v>12</v>
      </c>
      <c r="J8" s="22"/>
      <c r="K8" s="4" t="s">
        <v>319</v>
      </c>
    </row>
    <row r="9" spans="2:11" x14ac:dyDescent="0.4">
      <c r="B9" s="22">
        <v>8</v>
      </c>
      <c r="C9" s="3" t="s">
        <v>89</v>
      </c>
      <c r="D9" s="51">
        <v>8</v>
      </c>
      <c r="E9" s="22">
        <v>6</v>
      </c>
      <c r="F9" s="68">
        <f t="shared" ref="F9:F15" si="0">E9/D9*100</f>
        <v>75</v>
      </c>
      <c r="G9" s="4">
        <f t="shared" ref="G9:G15" si="1">D9-E9</f>
        <v>2</v>
      </c>
      <c r="H9" s="5">
        <f t="shared" ref="H9:H15" si="2">G9/D9*100</f>
        <v>25</v>
      </c>
      <c r="I9" s="22">
        <f t="shared" ref="I9:I14" si="3">E9+G9</f>
        <v>8</v>
      </c>
      <c r="J9" s="22"/>
      <c r="K9" s="4" t="s">
        <v>320</v>
      </c>
    </row>
    <row r="10" spans="2:11" x14ac:dyDescent="0.4">
      <c r="B10" s="22">
        <v>8</v>
      </c>
      <c r="C10" s="3" t="s">
        <v>123</v>
      </c>
      <c r="D10" s="51">
        <v>14</v>
      </c>
      <c r="E10" s="22">
        <v>12</v>
      </c>
      <c r="F10" s="68">
        <f t="shared" si="0"/>
        <v>85.714285714285708</v>
      </c>
      <c r="G10" s="4">
        <f t="shared" si="1"/>
        <v>2</v>
      </c>
      <c r="H10" s="5">
        <f t="shared" si="2"/>
        <v>14.285714285714285</v>
      </c>
      <c r="I10" s="22">
        <f t="shared" si="3"/>
        <v>14</v>
      </c>
      <c r="J10" s="22"/>
      <c r="K10" s="4" t="s">
        <v>321</v>
      </c>
    </row>
    <row r="11" spans="2:11" x14ac:dyDescent="0.4">
      <c r="B11" s="22">
        <v>8</v>
      </c>
      <c r="C11" s="3" t="s">
        <v>145</v>
      </c>
      <c r="D11" s="51">
        <v>18</v>
      </c>
      <c r="E11" s="22">
        <v>12</v>
      </c>
      <c r="F11" s="68">
        <f t="shared" si="0"/>
        <v>66.666666666666657</v>
      </c>
      <c r="G11" s="4">
        <f t="shared" si="1"/>
        <v>6</v>
      </c>
      <c r="H11" s="5">
        <f t="shared" si="2"/>
        <v>33.333333333333329</v>
      </c>
      <c r="I11" s="22">
        <f t="shared" si="3"/>
        <v>18</v>
      </c>
      <c r="J11" s="22"/>
      <c r="K11" s="4" t="s">
        <v>324</v>
      </c>
    </row>
    <row r="12" spans="2:11" s="63" customFormat="1" x14ac:dyDescent="0.4">
      <c r="B12" s="9">
        <v>8</v>
      </c>
      <c r="C12" s="10" t="s">
        <v>137</v>
      </c>
      <c r="D12" s="53">
        <v>9</v>
      </c>
      <c r="E12" s="22">
        <v>9</v>
      </c>
      <c r="F12" s="68">
        <f t="shared" si="0"/>
        <v>100</v>
      </c>
      <c r="G12" s="4">
        <f t="shared" si="1"/>
        <v>0</v>
      </c>
      <c r="H12" s="5">
        <f t="shared" si="2"/>
        <v>0</v>
      </c>
      <c r="I12" s="22">
        <f t="shared" si="3"/>
        <v>9</v>
      </c>
      <c r="J12" s="9"/>
      <c r="K12" s="11"/>
    </row>
    <row r="13" spans="2:11" x14ac:dyDescent="0.4">
      <c r="B13" s="22">
        <v>8</v>
      </c>
      <c r="C13" s="3" t="s">
        <v>98</v>
      </c>
      <c r="D13" s="51">
        <v>6</v>
      </c>
      <c r="E13" s="22">
        <v>4</v>
      </c>
      <c r="F13" s="68">
        <f t="shared" si="0"/>
        <v>66.666666666666657</v>
      </c>
      <c r="G13" s="4">
        <f t="shared" si="1"/>
        <v>2</v>
      </c>
      <c r="H13" s="5">
        <f t="shared" si="2"/>
        <v>33.333333333333329</v>
      </c>
      <c r="I13" s="22">
        <f t="shared" si="3"/>
        <v>6</v>
      </c>
      <c r="J13" s="22"/>
      <c r="K13" s="4" t="s">
        <v>322</v>
      </c>
    </row>
    <row r="14" spans="2:11" x14ac:dyDescent="0.4">
      <c r="B14" s="22">
        <v>8</v>
      </c>
      <c r="C14" s="3" t="s">
        <v>103</v>
      </c>
      <c r="D14" s="51">
        <v>21</v>
      </c>
      <c r="E14" s="22">
        <v>20</v>
      </c>
      <c r="F14" s="68">
        <f t="shared" si="0"/>
        <v>95.238095238095227</v>
      </c>
      <c r="G14" s="4">
        <f t="shared" si="1"/>
        <v>1</v>
      </c>
      <c r="H14" s="5">
        <f t="shared" si="2"/>
        <v>4.7619047619047619</v>
      </c>
      <c r="I14" s="22">
        <f t="shared" si="3"/>
        <v>21</v>
      </c>
      <c r="J14" s="22"/>
      <c r="K14" s="4" t="s">
        <v>323</v>
      </c>
    </row>
    <row r="15" spans="2:11" x14ac:dyDescent="0.4">
      <c r="B15" s="129" t="s">
        <v>216</v>
      </c>
      <c r="C15" s="129"/>
      <c r="D15" s="69">
        <f>SUM(D8:D14)</f>
        <v>88</v>
      </c>
      <c r="E15" s="70">
        <f>SUM(E8:E14)</f>
        <v>73</v>
      </c>
      <c r="F15" s="24">
        <f t="shared" si="0"/>
        <v>82.954545454545453</v>
      </c>
      <c r="G15" s="25">
        <f t="shared" si="1"/>
        <v>15</v>
      </c>
      <c r="H15" s="26">
        <f t="shared" si="2"/>
        <v>17.045454545454543</v>
      </c>
      <c r="I15" s="23">
        <f t="shared" ref="I15" si="4">SUM(E15+G15)</f>
        <v>88</v>
      </c>
      <c r="J15" s="23">
        <f>SUM(J8:J14)</f>
        <v>0</v>
      </c>
      <c r="K15" s="29"/>
    </row>
    <row r="16" spans="2:11" x14ac:dyDescent="0.4">
      <c r="B16" s="128" t="s">
        <v>318</v>
      </c>
      <c r="C16" s="128"/>
      <c r="D16" s="128"/>
      <c r="E16" s="128"/>
      <c r="F16" s="128"/>
      <c r="G16" s="128"/>
      <c r="H16" s="128"/>
      <c r="I16" s="128"/>
      <c r="J16" s="128"/>
      <c r="K16" s="128"/>
    </row>
    <row r="17" spans="4:6" x14ac:dyDescent="0.4">
      <c r="D17" s="64"/>
    </row>
    <row r="18" spans="4:6" x14ac:dyDescent="0.4">
      <c r="D18" s="64"/>
      <c r="F18" s="63"/>
    </row>
    <row r="19" spans="4:6" x14ac:dyDescent="0.4">
      <c r="D19" s="64"/>
    </row>
    <row r="20" spans="4:6" x14ac:dyDescent="0.4">
      <c r="D20" s="64"/>
    </row>
    <row r="21" spans="4:6" x14ac:dyDescent="0.4">
      <c r="D21" s="64"/>
    </row>
    <row r="22" spans="4:6" x14ac:dyDescent="0.4">
      <c r="D22" s="64"/>
    </row>
    <row r="23" spans="4:6" x14ac:dyDescent="0.4">
      <c r="D23" s="64"/>
    </row>
    <row r="24" spans="4:6" x14ac:dyDescent="0.4">
      <c r="D24" s="64"/>
    </row>
  </sheetData>
  <autoFilter ref="A7:M7" xr:uid="{00000000-0001-0000-0200-000000000000}"/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0"/>
  <sheetViews>
    <sheetView zoomScale="60" zoomScaleNormal="60" workbookViewId="0">
      <selection activeCell="W87" sqref="W87"/>
    </sheetView>
  </sheetViews>
  <sheetFormatPr defaultColWidth="9" defaultRowHeight="21" x14ac:dyDescent="0.4"/>
  <cols>
    <col min="1" max="1" width="5.09765625" style="49" customWidth="1"/>
    <col min="2" max="2" width="11.69921875" style="1" customWidth="1"/>
    <col min="3" max="3" width="9" style="1" customWidth="1"/>
    <col min="4" max="4" width="30.59765625" style="1" customWidth="1"/>
    <col min="5" max="5" width="6.8984375" style="49" hidden="1" customWidth="1"/>
    <col min="6" max="6" width="11.296875" style="49" hidden="1" customWidth="1"/>
    <col min="7" max="7" width="8.8984375" style="49" hidden="1" customWidth="1"/>
    <col min="8" max="8" width="10.8984375" style="1" hidden="1" customWidth="1"/>
    <col min="9" max="9" width="6.3984375" style="1" hidden="1" customWidth="1"/>
    <col min="10" max="10" width="28.09765625" style="1" hidden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41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32"/>
      <c r="Q1" s="32"/>
      <c r="R1" s="32"/>
      <c r="S1" s="32"/>
      <c r="T1" s="32"/>
      <c r="U1" s="32"/>
    </row>
    <row r="2" spans="1:21" s="59" customFormat="1" x14ac:dyDescent="0.25">
      <c r="A2" s="139" t="s">
        <v>173</v>
      </c>
      <c r="B2" s="139" t="s">
        <v>88</v>
      </c>
      <c r="C2" s="139" t="s">
        <v>169</v>
      </c>
      <c r="D2" s="139" t="s">
        <v>174</v>
      </c>
      <c r="E2" s="142" t="s">
        <v>175</v>
      </c>
      <c r="F2" s="142" t="s">
        <v>207</v>
      </c>
      <c r="G2" s="142" t="s">
        <v>208</v>
      </c>
      <c r="H2" s="153" t="s">
        <v>181</v>
      </c>
      <c r="I2" s="151" t="s">
        <v>233</v>
      </c>
      <c r="J2" s="151" t="s">
        <v>180</v>
      </c>
      <c r="K2" s="144" t="s">
        <v>203</v>
      </c>
      <c r="L2" s="145"/>
      <c r="M2" s="145"/>
      <c r="N2" s="146"/>
      <c r="O2" s="147" t="s">
        <v>217</v>
      </c>
      <c r="P2" s="148"/>
      <c r="Q2" s="148"/>
      <c r="R2" s="149"/>
      <c r="S2" s="150" t="s">
        <v>218</v>
      </c>
      <c r="T2" s="150"/>
      <c r="U2" s="150"/>
    </row>
    <row r="3" spans="1:21" s="60" customFormat="1" ht="63" x14ac:dyDescent="0.4">
      <c r="A3" s="140"/>
      <c r="B3" s="140"/>
      <c r="C3" s="140"/>
      <c r="D3" s="140"/>
      <c r="E3" s="143"/>
      <c r="F3" s="143"/>
      <c r="G3" s="143"/>
      <c r="H3" s="154"/>
      <c r="I3" s="152"/>
      <c r="J3" s="152"/>
      <c r="K3" s="52" t="s">
        <v>182</v>
      </c>
      <c r="L3" s="52" t="s">
        <v>183</v>
      </c>
      <c r="M3" s="52" t="s">
        <v>184</v>
      </c>
      <c r="N3" s="52" t="s">
        <v>202</v>
      </c>
      <c r="O3" s="33" t="s">
        <v>185</v>
      </c>
      <c r="P3" s="34" t="s">
        <v>186</v>
      </c>
      <c r="Q3" s="33" t="s">
        <v>187</v>
      </c>
      <c r="R3" s="33" t="s">
        <v>202</v>
      </c>
      <c r="S3" s="52" t="s">
        <v>204</v>
      </c>
      <c r="T3" s="52" t="s">
        <v>205</v>
      </c>
      <c r="U3" s="35" t="s">
        <v>206</v>
      </c>
    </row>
    <row r="4" spans="1:21" x14ac:dyDescent="0.4">
      <c r="A4" s="29" t="s">
        <v>188</v>
      </c>
      <c r="B4" s="36" t="s">
        <v>158</v>
      </c>
      <c r="C4" s="36" t="s">
        <v>5</v>
      </c>
      <c r="D4" s="65" t="s">
        <v>159</v>
      </c>
      <c r="E4" s="29" t="s">
        <v>179</v>
      </c>
      <c r="F4" s="29" t="s">
        <v>189</v>
      </c>
      <c r="G4" s="29">
        <v>392</v>
      </c>
      <c r="H4" s="37">
        <v>106007</v>
      </c>
      <c r="I4" s="29">
        <v>16</v>
      </c>
      <c r="J4" s="38" t="s">
        <v>220</v>
      </c>
      <c r="K4" s="97">
        <v>33468095.0406431</v>
      </c>
      <c r="L4" s="97">
        <v>35748</v>
      </c>
      <c r="M4" s="98">
        <v>936.22286675179203</v>
      </c>
      <c r="N4" s="92">
        <v>1243.31</v>
      </c>
      <c r="O4" s="103">
        <v>48213163.019357003</v>
      </c>
      <c r="P4" s="103">
        <v>3245.6093999999998</v>
      </c>
      <c r="Q4" s="101">
        <v>14854.887658187399</v>
      </c>
      <c r="R4" s="93">
        <v>17265.5</v>
      </c>
      <c r="S4" s="29" t="str">
        <f t="shared" ref="S4:S35" si="0">IF(AND(M4&lt;=N4),"1","0")</f>
        <v>1</v>
      </c>
      <c r="T4" s="29" t="str">
        <f>IF(AND(Q4&lt;=R4),"1","0")</f>
        <v>1</v>
      </c>
      <c r="U4" s="29" t="str">
        <f t="shared" ref="U4:U35" si="1">IF(AND(M4&lt;=N4,Q4&lt;=R4),"1","0")</f>
        <v>1</v>
      </c>
    </row>
    <row r="5" spans="1:21" x14ac:dyDescent="0.4">
      <c r="A5" s="29" t="s">
        <v>188</v>
      </c>
      <c r="B5" s="36" t="s">
        <v>158</v>
      </c>
      <c r="C5" s="36" t="s">
        <v>63</v>
      </c>
      <c r="D5" s="65" t="s">
        <v>160</v>
      </c>
      <c r="E5" s="29" t="s">
        <v>178</v>
      </c>
      <c r="F5" s="29" t="s">
        <v>190</v>
      </c>
      <c r="G5" s="29">
        <v>60</v>
      </c>
      <c r="H5" s="37">
        <v>39082</v>
      </c>
      <c r="I5" s="29">
        <v>6</v>
      </c>
      <c r="J5" s="38" t="s">
        <v>221</v>
      </c>
      <c r="K5" s="99">
        <v>7215541.0189488595</v>
      </c>
      <c r="L5" s="100">
        <v>10631</v>
      </c>
      <c r="M5" s="98">
        <v>678.72646213421694</v>
      </c>
      <c r="N5" s="92">
        <v>1086.96</v>
      </c>
      <c r="O5" s="103">
        <v>2181622.77105114</v>
      </c>
      <c r="P5" s="103">
        <v>215.20840000000001</v>
      </c>
      <c r="Q5" s="101">
        <v>10137.256589664399</v>
      </c>
      <c r="R5" s="93">
        <v>17604.39</v>
      </c>
      <c r="S5" s="29" t="str">
        <f t="shared" si="0"/>
        <v>1</v>
      </c>
      <c r="T5" s="29" t="str">
        <f t="shared" ref="T5:T68" si="2">IF(AND(Q5&lt;=R5),"1","0")</f>
        <v>1</v>
      </c>
      <c r="U5" s="29" t="str">
        <f t="shared" si="1"/>
        <v>1</v>
      </c>
    </row>
    <row r="6" spans="1:21" x14ac:dyDescent="0.4">
      <c r="A6" s="29" t="s">
        <v>188</v>
      </c>
      <c r="B6" s="36" t="s">
        <v>158</v>
      </c>
      <c r="C6" s="36" t="s">
        <v>64</v>
      </c>
      <c r="D6" s="66" t="s">
        <v>161</v>
      </c>
      <c r="E6" s="29" t="s">
        <v>178</v>
      </c>
      <c r="F6" s="61" t="s">
        <v>190</v>
      </c>
      <c r="G6" s="61">
        <v>55</v>
      </c>
      <c r="H6" s="62">
        <v>44083</v>
      </c>
      <c r="I6" s="29">
        <v>6</v>
      </c>
      <c r="J6" s="104" t="s">
        <v>221</v>
      </c>
      <c r="K6" s="99">
        <v>6203517.9875346003</v>
      </c>
      <c r="L6" s="100">
        <v>7966</v>
      </c>
      <c r="M6" s="98">
        <v>778.74943353434605</v>
      </c>
      <c r="N6" s="92">
        <v>1086.96</v>
      </c>
      <c r="O6" s="103">
        <v>2930333.8924654</v>
      </c>
      <c r="P6" s="103">
        <v>245.82570000000001</v>
      </c>
      <c r="Q6" s="101">
        <v>11920.3724121009</v>
      </c>
      <c r="R6" s="93">
        <v>17604.39</v>
      </c>
      <c r="S6" s="29" t="str">
        <f t="shared" si="0"/>
        <v>1</v>
      </c>
      <c r="T6" s="29" t="str">
        <f t="shared" si="2"/>
        <v>1</v>
      </c>
      <c r="U6" s="29" t="str">
        <f t="shared" si="1"/>
        <v>1</v>
      </c>
    </row>
    <row r="7" spans="1:21" x14ac:dyDescent="0.4">
      <c r="A7" s="29" t="s">
        <v>188</v>
      </c>
      <c r="B7" s="36" t="s">
        <v>158</v>
      </c>
      <c r="C7" s="36" t="s">
        <v>65</v>
      </c>
      <c r="D7" s="66" t="s">
        <v>162</v>
      </c>
      <c r="E7" s="29" t="s">
        <v>178</v>
      </c>
      <c r="F7" s="29" t="s">
        <v>190</v>
      </c>
      <c r="G7" s="29">
        <v>65</v>
      </c>
      <c r="H7" s="37">
        <v>26804</v>
      </c>
      <c r="I7" s="29">
        <v>5</v>
      </c>
      <c r="J7" s="38" t="s">
        <v>222</v>
      </c>
      <c r="K7" s="99">
        <v>7102331.6911885701</v>
      </c>
      <c r="L7" s="100">
        <v>10238</v>
      </c>
      <c r="M7" s="98">
        <v>693.72257190745995</v>
      </c>
      <c r="N7" s="92">
        <v>1073.8699999999999</v>
      </c>
      <c r="O7" s="103">
        <v>2863731.8688114202</v>
      </c>
      <c r="P7" s="103">
        <v>164.74549999999999</v>
      </c>
      <c r="Q7" s="101">
        <v>17382.7623140627</v>
      </c>
      <c r="R7" s="93">
        <v>21737.68</v>
      </c>
      <c r="S7" s="29" t="str">
        <f t="shared" si="0"/>
        <v>1</v>
      </c>
      <c r="T7" s="29" t="str">
        <f t="shared" si="2"/>
        <v>1</v>
      </c>
      <c r="U7" s="29" t="str">
        <f t="shared" si="1"/>
        <v>1</v>
      </c>
    </row>
    <row r="8" spans="1:21" x14ac:dyDescent="0.4">
      <c r="A8" s="29" t="s">
        <v>188</v>
      </c>
      <c r="B8" s="36" t="s">
        <v>158</v>
      </c>
      <c r="C8" s="36" t="s">
        <v>66</v>
      </c>
      <c r="D8" s="66" t="s">
        <v>163</v>
      </c>
      <c r="E8" s="29" t="s">
        <v>178</v>
      </c>
      <c r="F8" s="29" t="s">
        <v>190</v>
      </c>
      <c r="G8" s="29">
        <v>36</v>
      </c>
      <c r="H8" s="37">
        <v>17443</v>
      </c>
      <c r="I8" s="29">
        <v>5</v>
      </c>
      <c r="J8" s="38" t="s">
        <v>222</v>
      </c>
      <c r="K8" s="99">
        <v>5886939.5325060198</v>
      </c>
      <c r="L8" s="100">
        <v>4880</v>
      </c>
      <c r="M8" s="98">
        <v>1206.3400681364801</v>
      </c>
      <c r="N8" s="92">
        <v>1073.8699999999999</v>
      </c>
      <c r="O8" s="103">
        <v>2018674.5974939801</v>
      </c>
      <c r="P8" s="103">
        <v>91.483000000000004</v>
      </c>
      <c r="Q8" s="101">
        <v>22066.117174709801</v>
      </c>
      <c r="R8" s="93">
        <v>21737.68</v>
      </c>
      <c r="S8" s="29" t="str">
        <f t="shared" si="0"/>
        <v>0</v>
      </c>
      <c r="T8" s="29" t="str">
        <f t="shared" si="2"/>
        <v>0</v>
      </c>
      <c r="U8" s="29" t="str">
        <f t="shared" si="1"/>
        <v>0</v>
      </c>
    </row>
    <row r="9" spans="1:21" x14ac:dyDescent="0.4">
      <c r="A9" s="29" t="s">
        <v>188</v>
      </c>
      <c r="B9" s="36" t="s">
        <v>158</v>
      </c>
      <c r="C9" s="36" t="s">
        <v>67</v>
      </c>
      <c r="D9" s="66" t="s">
        <v>164</v>
      </c>
      <c r="E9" s="29" t="s">
        <v>178</v>
      </c>
      <c r="F9" s="29" t="s">
        <v>190</v>
      </c>
      <c r="G9" s="29">
        <v>39</v>
      </c>
      <c r="H9" s="37">
        <v>32404</v>
      </c>
      <c r="I9" s="29">
        <v>6</v>
      </c>
      <c r="J9" s="38" t="s">
        <v>221</v>
      </c>
      <c r="K9" s="99">
        <v>8246365.6842389898</v>
      </c>
      <c r="L9" s="100">
        <v>12038</v>
      </c>
      <c r="M9" s="98">
        <v>685.02788538286995</v>
      </c>
      <c r="N9" s="92">
        <v>1086.96</v>
      </c>
      <c r="O9" s="103">
        <v>2326415.8357610102</v>
      </c>
      <c r="P9" s="103">
        <v>270.83999999999997</v>
      </c>
      <c r="Q9" s="101">
        <v>8589.6316488000703</v>
      </c>
      <c r="R9" s="93">
        <v>17604.39</v>
      </c>
      <c r="S9" s="29" t="str">
        <f t="shared" si="0"/>
        <v>1</v>
      </c>
      <c r="T9" s="29" t="str">
        <f t="shared" si="2"/>
        <v>1</v>
      </c>
      <c r="U9" s="29" t="str">
        <f t="shared" si="1"/>
        <v>1</v>
      </c>
    </row>
    <row r="10" spans="1:21" x14ac:dyDescent="0.4">
      <c r="A10" s="29" t="s">
        <v>188</v>
      </c>
      <c r="B10" s="36" t="s">
        <v>158</v>
      </c>
      <c r="C10" s="36" t="s">
        <v>68</v>
      </c>
      <c r="D10" s="105" t="s">
        <v>165</v>
      </c>
      <c r="E10" s="29" t="s">
        <v>178</v>
      </c>
      <c r="F10" s="29" t="s">
        <v>190</v>
      </c>
      <c r="G10" s="29">
        <v>60</v>
      </c>
      <c r="H10" s="37">
        <v>53811</v>
      </c>
      <c r="I10" s="29">
        <v>6</v>
      </c>
      <c r="J10" s="38" t="s">
        <v>221</v>
      </c>
      <c r="K10" s="106">
        <v>8547452.5679186508</v>
      </c>
      <c r="L10" s="107">
        <v>13059</v>
      </c>
      <c r="M10" s="108">
        <v>654.525811158485</v>
      </c>
      <c r="N10" s="109">
        <v>1086.96</v>
      </c>
      <c r="O10" s="110">
        <v>4312993.2720813397</v>
      </c>
      <c r="P10" s="110">
        <v>6.7634999999999996</v>
      </c>
      <c r="Q10" s="111">
        <v>637686.59304817696</v>
      </c>
      <c r="R10" s="109">
        <v>17604.39</v>
      </c>
      <c r="S10" s="29" t="str">
        <f t="shared" si="0"/>
        <v>1</v>
      </c>
      <c r="T10" s="29" t="str">
        <f t="shared" si="2"/>
        <v>0</v>
      </c>
      <c r="U10" s="29" t="str">
        <f t="shared" si="1"/>
        <v>0</v>
      </c>
    </row>
    <row r="11" spans="1:21" x14ac:dyDescent="0.4">
      <c r="A11" s="29" t="s">
        <v>188</v>
      </c>
      <c r="B11" s="36" t="s">
        <v>158</v>
      </c>
      <c r="C11" s="36" t="s">
        <v>69</v>
      </c>
      <c r="D11" s="66" t="s">
        <v>166</v>
      </c>
      <c r="E11" s="29" t="s">
        <v>178</v>
      </c>
      <c r="F11" s="29" t="s">
        <v>192</v>
      </c>
      <c r="G11" s="29">
        <v>114</v>
      </c>
      <c r="H11" s="37">
        <v>52906</v>
      </c>
      <c r="I11" s="29">
        <v>13</v>
      </c>
      <c r="J11" s="38" t="s">
        <v>224</v>
      </c>
      <c r="K11" s="99">
        <v>16857105.669700298</v>
      </c>
      <c r="L11" s="100">
        <v>16264</v>
      </c>
      <c r="M11" s="98">
        <v>1036.4673923819701</v>
      </c>
      <c r="N11" s="94">
        <v>1080.93</v>
      </c>
      <c r="O11" s="103">
        <v>5543358.0002996698</v>
      </c>
      <c r="P11" s="103">
        <v>492.755</v>
      </c>
      <c r="Q11" s="101">
        <v>11249.7245087309</v>
      </c>
      <c r="R11" s="95">
        <v>18988.419999999998</v>
      </c>
      <c r="S11" s="29" t="str">
        <f t="shared" si="0"/>
        <v>1</v>
      </c>
      <c r="T11" s="29" t="str">
        <f t="shared" si="2"/>
        <v>1</v>
      </c>
      <c r="U11" s="29" t="str">
        <f t="shared" si="1"/>
        <v>1</v>
      </c>
    </row>
    <row r="12" spans="1:21" x14ac:dyDescent="0.4">
      <c r="A12" s="29" t="s">
        <v>188</v>
      </c>
      <c r="B12" s="36" t="s">
        <v>158</v>
      </c>
      <c r="C12" s="36" t="s">
        <v>70</v>
      </c>
      <c r="D12" s="66" t="s">
        <v>167</v>
      </c>
      <c r="E12" s="29" t="s">
        <v>178</v>
      </c>
      <c r="F12" s="29" t="s">
        <v>190</v>
      </c>
      <c r="G12" s="29">
        <v>48</v>
      </c>
      <c r="H12" s="37">
        <v>37353</v>
      </c>
      <c r="I12" s="29">
        <v>6</v>
      </c>
      <c r="J12" s="38" t="s">
        <v>221</v>
      </c>
      <c r="K12" s="99">
        <v>8382011.2468692996</v>
      </c>
      <c r="L12" s="100">
        <v>9815</v>
      </c>
      <c r="M12" s="98">
        <v>854.00012703711604</v>
      </c>
      <c r="N12" s="92">
        <v>1086.96</v>
      </c>
      <c r="O12" s="103">
        <v>3239935.9131307001</v>
      </c>
      <c r="P12" s="103">
        <v>282.50889999999998</v>
      </c>
      <c r="Q12" s="101">
        <v>11468.4383859436</v>
      </c>
      <c r="R12" s="93">
        <v>17604.39</v>
      </c>
      <c r="S12" s="29" t="str">
        <f t="shared" si="0"/>
        <v>1</v>
      </c>
      <c r="T12" s="29" t="str">
        <f t="shared" si="2"/>
        <v>1</v>
      </c>
      <c r="U12" s="29" t="str">
        <f t="shared" si="1"/>
        <v>1</v>
      </c>
    </row>
    <row r="13" spans="1:21" x14ac:dyDescent="0.4">
      <c r="A13" s="29" t="s">
        <v>188</v>
      </c>
      <c r="B13" s="36" t="s">
        <v>158</v>
      </c>
      <c r="C13" s="36" t="s">
        <v>71</v>
      </c>
      <c r="D13" s="66" t="s">
        <v>168</v>
      </c>
      <c r="E13" s="29" t="s">
        <v>178</v>
      </c>
      <c r="F13" s="29" t="s">
        <v>190</v>
      </c>
      <c r="G13" s="29">
        <v>50</v>
      </c>
      <c r="H13" s="37">
        <v>43331</v>
      </c>
      <c r="I13" s="29">
        <v>6</v>
      </c>
      <c r="J13" s="38" t="s">
        <v>221</v>
      </c>
      <c r="K13" s="99">
        <v>9347694.6889601592</v>
      </c>
      <c r="L13" s="100">
        <v>10597</v>
      </c>
      <c r="M13" s="98">
        <v>882.10764263094802</v>
      </c>
      <c r="N13" s="92">
        <v>1086.96</v>
      </c>
      <c r="O13" s="103">
        <v>3800379.3610398402</v>
      </c>
      <c r="P13" s="103">
        <v>230.53559999999999</v>
      </c>
      <c r="Q13" s="101">
        <v>16484.9999784842</v>
      </c>
      <c r="R13" s="93">
        <v>17604.39</v>
      </c>
      <c r="S13" s="29" t="str">
        <f t="shared" si="0"/>
        <v>1</v>
      </c>
      <c r="T13" s="29" t="str">
        <f t="shared" si="2"/>
        <v>1</v>
      </c>
      <c r="U13" s="29" t="str">
        <f t="shared" si="1"/>
        <v>1</v>
      </c>
    </row>
    <row r="14" spans="1:21" x14ac:dyDescent="0.4">
      <c r="A14" s="29" t="s">
        <v>188</v>
      </c>
      <c r="B14" s="36" t="s">
        <v>158</v>
      </c>
      <c r="C14" s="36" t="s">
        <v>76</v>
      </c>
      <c r="D14" s="66" t="s">
        <v>293</v>
      </c>
      <c r="E14" s="29" t="s">
        <v>178</v>
      </c>
      <c r="F14" s="29" t="s">
        <v>192</v>
      </c>
      <c r="G14" s="29">
        <v>197</v>
      </c>
      <c r="H14" s="37">
        <v>59978</v>
      </c>
      <c r="I14" s="29">
        <v>13</v>
      </c>
      <c r="J14" s="38" t="s">
        <v>224</v>
      </c>
      <c r="K14" s="99">
        <v>15823924.3034612</v>
      </c>
      <c r="L14" s="100">
        <v>18871</v>
      </c>
      <c r="M14" s="98">
        <v>838.53130748032402</v>
      </c>
      <c r="N14" s="92">
        <v>1042.3</v>
      </c>
      <c r="O14" s="103">
        <v>13969993.3865388</v>
      </c>
      <c r="P14" s="103">
        <v>1356.23</v>
      </c>
      <c r="Q14" s="101">
        <v>10300.607851573001</v>
      </c>
      <c r="R14" s="93">
        <v>16943.490000000002</v>
      </c>
      <c r="S14" s="29" t="str">
        <f t="shared" si="0"/>
        <v>1</v>
      </c>
      <c r="T14" s="29" t="str">
        <f t="shared" si="2"/>
        <v>1</v>
      </c>
      <c r="U14" s="29" t="str">
        <f t="shared" si="1"/>
        <v>1</v>
      </c>
    </row>
    <row r="15" spans="1:21" x14ac:dyDescent="0.4">
      <c r="A15" s="29" t="s">
        <v>188</v>
      </c>
      <c r="B15" s="36" t="s">
        <v>158</v>
      </c>
      <c r="C15" s="36" t="s">
        <v>87</v>
      </c>
      <c r="D15" s="66" t="s">
        <v>193</v>
      </c>
      <c r="E15" s="29" t="s">
        <v>178</v>
      </c>
      <c r="F15" s="29" t="s">
        <v>194</v>
      </c>
      <c r="G15" s="29">
        <v>20</v>
      </c>
      <c r="H15" s="37">
        <v>11725</v>
      </c>
      <c r="I15" s="29">
        <v>2</v>
      </c>
      <c r="J15" s="38" t="s">
        <v>225</v>
      </c>
      <c r="K15" s="99">
        <v>3331076.0119922599</v>
      </c>
      <c r="L15" s="100">
        <v>3675</v>
      </c>
      <c r="M15" s="98">
        <v>906.41524135843804</v>
      </c>
      <c r="N15" s="94">
        <v>1229.74</v>
      </c>
      <c r="O15" s="103">
        <v>1270965.0080077399</v>
      </c>
      <c r="P15" s="103">
        <v>82.036500000000004</v>
      </c>
      <c r="Q15" s="101">
        <v>15492.677137709899</v>
      </c>
      <c r="R15" s="95">
        <v>22911.25</v>
      </c>
      <c r="S15" s="29" t="str">
        <f t="shared" si="0"/>
        <v>1</v>
      </c>
      <c r="T15" s="29" t="str">
        <f t="shared" si="2"/>
        <v>1</v>
      </c>
      <c r="U15" s="29" t="str">
        <f t="shared" si="1"/>
        <v>1</v>
      </c>
    </row>
    <row r="16" spans="1:21" x14ac:dyDescent="0.4">
      <c r="A16" s="29" t="s">
        <v>188</v>
      </c>
      <c r="B16" s="36" t="s">
        <v>89</v>
      </c>
      <c r="C16" s="36" t="s">
        <v>37</v>
      </c>
      <c r="D16" s="66" t="s">
        <v>90</v>
      </c>
      <c r="E16" s="29" t="s">
        <v>179</v>
      </c>
      <c r="F16" s="29" t="s">
        <v>189</v>
      </c>
      <c r="G16" s="29">
        <v>272</v>
      </c>
      <c r="H16" s="37">
        <v>75286</v>
      </c>
      <c r="I16" s="29">
        <v>16</v>
      </c>
      <c r="J16" s="38" t="s">
        <v>220</v>
      </c>
      <c r="K16" s="99">
        <v>26411802.144113801</v>
      </c>
      <c r="L16" s="100">
        <v>22141</v>
      </c>
      <c r="M16" s="101">
        <v>1192.89111350498</v>
      </c>
      <c r="N16" s="92">
        <v>1243.31</v>
      </c>
      <c r="O16" s="103">
        <v>40344925.565886199</v>
      </c>
      <c r="P16" s="103">
        <v>2948.5666000000001</v>
      </c>
      <c r="Q16" s="101">
        <v>13682.8944497595</v>
      </c>
      <c r="R16" s="93">
        <v>17265.5</v>
      </c>
      <c r="S16" s="29" t="str">
        <f t="shared" si="0"/>
        <v>1</v>
      </c>
      <c r="T16" s="29" t="str">
        <f t="shared" si="2"/>
        <v>1</v>
      </c>
      <c r="U16" s="29" t="str">
        <f t="shared" si="1"/>
        <v>1</v>
      </c>
    </row>
    <row r="17" spans="1:21" x14ac:dyDescent="0.4">
      <c r="A17" s="29" t="s">
        <v>188</v>
      </c>
      <c r="B17" s="36" t="s">
        <v>89</v>
      </c>
      <c r="C17" s="36" t="s">
        <v>38</v>
      </c>
      <c r="D17" s="66" t="s">
        <v>91</v>
      </c>
      <c r="E17" s="29" t="s">
        <v>178</v>
      </c>
      <c r="F17" s="29" t="s">
        <v>190</v>
      </c>
      <c r="G17" s="29">
        <v>37</v>
      </c>
      <c r="H17" s="37">
        <v>41251</v>
      </c>
      <c r="I17" s="29">
        <v>6</v>
      </c>
      <c r="J17" s="38" t="s">
        <v>221</v>
      </c>
      <c r="K17" s="99">
        <v>8475391.9301840905</v>
      </c>
      <c r="L17" s="100">
        <v>10966</v>
      </c>
      <c r="M17" s="101">
        <v>772.87907442860603</v>
      </c>
      <c r="N17" s="92">
        <v>1086.96</v>
      </c>
      <c r="O17" s="103">
        <v>3452594.58981591</v>
      </c>
      <c r="P17" s="103">
        <v>292.72649999999999</v>
      </c>
      <c r="Q17" s="101">
        <v>11794.6089261338</v>
      </c>
      <c r="R17" s="93">
        <v>17604.39</v>
      </c>
      <c r="S17" s="29" t="str">
        <f t="shared" si="0"/>
        <v>1</v>
      </c>
      <c r="T17" s="29" t="str">
        <f t="shared" si="2"/>
        <v>1</v>
      </c>
      <c r="U17" s="29" t="str">
        <f t="shared" si="1"/>
        <v>1</v>
      </c>
    </row>
    <row r="18" spans="1:21" x14ac:dyDescent="0.4">
      <c r="A18" s="29" t="s">
        <v>188</v>
      </c>
      <c r="B18" s="36" t="s">
        <v>89</v>
      </c>
      <c r="C18" s="36" t="s">
        <v>40</v>
      </c>
      <c r="D18" s="66" t="s">
        <v>92</v>
      </c>
      <c r="E18" s="29" t="s">
        <v>178</v>
      </c>
      <c r="F18" s="29" t="s">
        <v>191</v>
      </c>
      <c r="G18" s="29">
        <v>73</v>
      </c>
      <c r="H18" s="37">
        <v>48522</v>
      </c>
      <c r="I18" s="29">
        <v>9</v>
      </c>
      <c r="J18" s="38" t="s">
        <v>287</v>
      </c>
      <c r="K18" s="99">
        <v>8531269.6196580008</v>
      </c>
      <c r="L18" s="100">
        <v>11697</v>
      </c>
      <c r="M18" s="101">
        <v>729.35535775480901</v>
      </c>
      <c r="N18" s="92">
        <v>1020.34</v>
      </c>
      <c r="O18" s="103">
        <v>6345033.0603419999</v>
      </c>
      <c r="P18" s="103">
        <v>447.17669999999998</v>
      </c>
      <c r="Q18" s="101">
        <v>14189.0958548198</v>
      </c>
      <c r="R18" s="95">
        <v>17398.11</v>
      </c>
      <c r="S18" s="29" t="str">
        <f t="shared" si="0"/>
        <v>1</v>
      </c>
      <c r="T18" s="29" t="str">
        <f t="shared" si="2"/>
        <v>1</v>
      </c>
      <c r="U18" s="29" t="str">
        <f t="shared" si="1"/>
        <v>1</v>
      </c>
    </row>
    <row r="19" spans="1:21" x14ac:dyDescent="0.4">
      <c r="A19" s="29" t="s">
        <v>188</v>
      </c>
      <c r="B19" s="36" t="s">
        <v>89</v>
      </c>
      <c r="C19" s="36" t="s">
        <v>43</v>
      </c>
      <c r="D19" s="66" t="s">
        <v>93</v>
      </c>
      <c r="E19" s="29" t="s">
        <v>178</v>
      </c>
      <c r="F19" s="29" t="s">
        <v>192</v>
      </c>
      <c r="G19" s="29">
        <v>157</v>
      </c>
      <c r="H19" s="37">
        <v>52869</v>
      </c>
      <c r="I19" s="29">
        <v>13</v>
      </c>
      <c r="J19" s="38" t="s">
        <v>224</v>
      </c>
      <c r="K19" s="99">
        <v>10355074.111042</v>
      </c>
      <c r="L19" s="100">
        <v>10737</v>
      </c>
      <c r="M19" s="101">
        <v>964.42899422948597</v>
      </c>
      <c r="N19" s="92">
        <v>1042.3</v>
      </c>
      <c r="O19" s="103">
        <v>10270364.278958</v>
      </c>
      <c r="P19" s="103">
        <v>149.3433</v>
      </c>
      <c r="Q19" s="101">
        <v>68770.171001698895</v>
      </c>
      <c r="R19" s="93">
        <v>16943.490000000002</v>
      </c>
      <c r="S19" s="29" t="str">
        <f t="shared" si="0"/>
        <v>1</v>
      </c>
      <c r="T19" s="29" t="str">
        <f t="shared" si="2"/>
        <v>0</v>
      </c>
      <c r="U19" s="29" t="str">
        <f t="shared" si="1"/>
        <v>0</v>
      </c>
    </row>
    <row r="20" spans="1:21" x14ac:dyDescent="0.4">
      <c r="A20" s="29" t="s">
        <v>188</v>
      </c>
      <c r="B20" s="36" t="s">
        <v>89</v>
      </c>
      <c r="C20" s="36" t="s">
        <v>44</v>
      </c>
      <c r="D20" s="66" t="s">
        <v>94</v>
      </c>
      <c r="E20" s="29" t="s">
        <v>178</v>
      </c>
      <c r="F20" s="29" t="s">
        <v>190</v>
      </c>
      <c r="G20" s="29">
        <v>41</v>
      </c>
      <c r="H20" s="37">
        <v>30357</v>
      </c>
      <c r="I20" s="29">
        <v>6</v>
      </c>
      <c r="J20" s="38" t="s">
        <v>221</v>
      </c>
      <c r="K20" s="99">
        <v>7802553.8730425499</v>
      </c>
      <c r="L20" s="100">
        <v>8840</v>
      </c>
      <c r="M20" s="101">
        <v>882.641840841918</v>
      </c>
      <c r="N20" s="92">
        <v>1086.96</v>
      </c>
      <c r="O20" s="103">
        <v>4109343.54695745</v>
      </c>
      <c r="P20" s="103">
        <v>294.62779999999998</v>
      </c>
      <c r="Q20" s="101">
        <v>13947.575710633701</v>
      </c>
      <c r="R20" s="93">
        <v>17604.39</v>
      </c>
      <c r="S20" s="29" t="str">
        <f t="shared" si="0"/>
        <v>1</v>
      </c>
      <c r="T20" s="29" t="str">
        <f t="shared" si="2"/>
        <v>1</v>
      </c>
      <c r="U20" s="29" t="str">
        <f t="shared" si="1"/>
        <v>1</v>
      </c>
    </row>
    <row r="21" spans="1:21" x14ac:dyDescent="0.4">
      <c r="A21" s="29" t="s">
        <v>188</v>
      </c>
      <c r="B21" s="36" t="s">
        <v>89</v>
      </c>
      <c r="C21" s="36" t="s">
        <v>45</v>
      </c>
      <c r="D21" s="66" t="s">
        <v>95</v>
      </c>
      <c r="E21" s="29" t="s">
        <v>178</v>
      </c>
      <c r="F21" s="29" t="s">
        <v>190</v>
      </c>
      <c r="G21" s="29">
        <v>45</v>
      </c>
      <c r="H21" s="37">
        <v>30863</v>
      </c>
      <c r="I21" s="29">
        <v>6</v>
      </c>
      <c r="J21" s="38" t="s">
        <v>221</v>
      </c>
      <c r="K21" s="99">
        <v>7950839.0304158302</v>
      </c>
      <c r="L21" s="100">
        <v>7703</v>
      </c>
      <c r="M21" s="101">
        <v>1032.17435160533</v>
      </c>
      <c r="N21" s="92">
        <v>1086.96</v>
      </c>
      <c r="O21" s="103">
        <v>2588528.9895841698</v>
      </c>
      <c r="P21" s="103">
        <v>225.53</v>
      </c>
      <c r="Q21" s="101">
        <v>11477.537310265499</v>
      </c>
      <c r="R21" s="93">
        <v>17604.39</v>
      </c>
      <c r="S21" s="29" t="str">
        <f t="shared" si="0"/>
        <v>1</v>
      </c>
      <c r="T21" s="29" t="str">
        <f t="shared" si="2"/>
        <v>1</v>
      </c>
      <c r="U21" s="29" t="str">
        <f t="shared" si="1"/>
        <v>1</v>
      </c>
    </row>
    <row r="22" spans="1:21" x14ac:dyDescent="0.4">
      <c r="A22" s="29" t="s">
        <v>188</v>
      </c>
      <c r="B22" s="36" t="s">
        <v>89</v>
      </c>
      <c r="C22" s="36" t="s">
        <v>46</v>
      </c>
      <c r="D22" s="66" t="s">
        <v>96</v>
      </c>
      <c r="E22" s="29" t="s">
        <v>178</v>
      </c>
      <c r="F22" s="29" t="s">
        <v>190</v>
      </c>
      <c r="G22" s="29">
        <v>38</v>
      </c>
      <c r="H22" s="37">
        <v>31290</v>
      </c>
      <c r="I22" s="29">
        <v>6</v>
      </c>
      <c r="J22" s="38" t="s">
        <v>221</v>
      </c>
      <c r="K22" s="99">
        <v>6520171.7561115399</v>
      </c>
      <c r="L22" s="100">
        <v>7204</v>
      </c>
      <c r="M22" s="101">
        <v>905.076590243135</v>
      </c>
      <c r="N22" s="92">
        <v>1086.96</v>
      </c>
      <c r="O22" s="103">
        <v>2643664.4038884598</v>
      </c>
      <c r="P22" s="103">
        <v>159.5</v>
      </c>
      <c r="Q22" s="101">
        <v>16574.698456980899</v>
      </c>
      <c r="R22" s="93">
        <v>17604.39</v>
      </c>
      <c r="S22" s="29" t="str">
        <f t="shared" si="0"/>
        <v>1</v>
      </c>
      <c r="T22" s="29" t="str">
        <f t="shared" si="2"/>
        <v>1</v>
      </c>
      <c r="U22" s="29" t="str">
        <f t="shared" si="1"/>
        <v>1</v>
      </c>
    </row>
    <row r="23" spans="1:21" x14ac:dyDescent="0.4">
      <c r="A23" s="29" t="s">
        <v>188</v>
      </c>
      <c r="B23" s="36" t="s">
        <v>89</v>
      </c>
      <c r="C23" s="36" t="s">
        <v>47</v>
      </c>
      <c r="D23" s="66" t="s">
        <v>97</v>
      </c>
      <c r="E23" s="29" t="s">
        <v>178</v>
      </c>
      <c r="F23" s="29" t="s">
        <v>194</v>
      </c>
      <c r="G23" s="29">
        <v>32</v>
      </c>
      <c r="H23" s="37">
        <v>11249</v>
      </c>
      <c r="I23" s="29">
        <v>2</v>
      </c>
      <c r="J23" s="38" t="s">
        <v>225</v>
      </c>
      <c r="K23" s="99">
        <v>4338497.8729287898</v>
      </c>
      <c r="L23" s="102">
        <v>2975</v>
      </c>
      <c r="M23" s="101">
        <v>1458.3186127491699</v>
      </c>
      <c r="N23" s="94">
        <v>1229.74</v>
      </c>
      <c r="O23" s="103">
        <v>1796719.96707121</v>
      </c>
      <c r="P23" s="103">
        <v>81.249799999999993</v>
      </c>
      <c r="Q23" s="101">
        <v>22113.530951106401</v>
      </c>
      <c r="R23" s="95">
        <v>22911.25</v>
      </c>
      <c r="S23" s="29" t="str">
        <f t="shared" si="0"/>
        <v>0</v>
      </c>
      <c r="T23" s="29" t="str">
        <f t="shared" si="2"/>
        <v>1</v>
      </c>
      <c r="U23" s="29" t="str">
        <f t="shared" si="1"/>
        <v>0</v>
      </c>
    </row>
    <row r="24" spans="1:21" x14ac:dyDescent="0.4">
      <c r="A24" s="29" t="s">
        <v>188</v>
      </c>
      <c r="B24" s="36" t="s">
        <v>123</v>
      </c>
      <c r="C24" s="36" t="s">
        <v>2</v>
      </c>
      <c r="D24" s="66" t="s">
        <v>124</v>
      </c>
      <c r="E24" s="29" t="s">
        <v>179</v>
      </c>
      <c r="F24" s="29" t="s">
        <v>189</v>
      </c>
      <c r="G24" s="29">
        <v>548</v>
      </c>
      <c r="H24" s="37">
        <v>91973</v>
      </c>
      <c r="I24" s="29">
        <v>17</v>
      </c>
      <c r="J24" s="38" t="s">
        <v>226</v>
      </c>
      <c r="K24" s="99">
        <v>46375719.541923903</v>
      </c>
      <c r="L24" s="100">
        <v>36385</v>
      </c>
      <c r="M24" s="101">
        <v>1274.58346961451</v>
      </c>
      <c r="N24" s="92">
        <v>1254.8900000000001</v>
      </c>
      <c r="O24" s="103">
        <v>78571785.228076205</v>
      </c>
      <c r="P24" s="103">
        <v>5145.1233000000002</v>
      </c>
      <c r="Q24" s="101">
        <v>15271.1180367779</v>
      </c>
      <c r="R24" s="93">
        <v>18388.21</v>
      </c>
      <c r="S24" s="29" t="str">
        <f t="shared" si="0"/>
        <v>0</v>
      </c>
      <c r="T24" s="29" t="str">
        <f t="shared" si="2"/>
        <v>1</v>
      </c>
      <c r="U24" s="29" t="str">
        <f t="shared" si="1"/>
        <v>0</v>
      </c>
    </row>
    <row r="25" spans="1:21" x14ac:dyDescent="0.4">
      <c r="A25" s="29" t="s">
        <v>188</v>
      </c>
      <c r="B25" s="36" t="s">
        <v>123</v>
      </c>
      <c r="C25" s="36" t="s">
        <v>27</v>
      </c>
      <c r="D25" s="65" t="s">
        <v>125</v>
      </c>
      <c r="E25" s="29" t="s">
        <v>178</v>
      </c>
      <c r="F25" s="29" t="s">
        <v>190</v>
      </c>
      <c r="G25" s="29">
        <v>30</v>
      </c>
      <c r="H25" s="37">
        <v>21702</v>
      </c>
      <c r="I25" s="29">
        <v>5</v>
      </c>
      <c r="J25" s="38" t="s">
        <v>222</v>
      </c>
      <c r="K25" s="103">
        <v>4872505.5616963096</v>
      </c>
      <c r="L25" s="103">
        <v>6168</v>
      </c>
      <c r="M25" s="101">
        <v>789.96523373805201</v>
      </c>
      <c r="N25" s="92">
        <v>1073.8699999999999</v>
      </c>
      <c r="O25" s="103">
        <v>3259861.3983036899</v>
      </c>
      <c r="P25" s="103">
        <v>329.69619999999998</v>
      </c>
      <c r="Q25" s="101">
        <v>9887.4703387654808</v>
      </c>
      <c r="R25" s="93">
        <v>21737.68</v>
      </c>
      <c r="S25" s="29" t="str">
        <f t="shared" si="0"/>
        <v>1</v>
      </c>
      <c r="T25" s="29" t="str">
        <f t="shared" si="2"/>
        <v>1</v>
      </c>
      <c r="U25" s="29" t="str">
        <f t="shared" si="1"/>
        <v>1</v>
      </c>
    </row>
    <row r="26" spans="1:21" x14ac:dyDescent="0.4">
      <c r="A26" s="29" t="s">
        <v>188</v>
      </c>
      <c r="B26" s="36" t="s">
        <v>123</v>
      </c>
      <c r="C26" s="36" t="s">
        <v>28</v>
      </c>
      <c r="D26" s="65" t="s">
        <v>126</v>
      </c>
      <c r="E26" s="29" t="s">
        <v>178</v>
      </c>
      <c r="F26" s="29" t="s">
        <v>191</v>
      </c>
      <c r="G26" s="29">
        <v>59</v>
      </c>
      <c r="H26" s="37">
        <v>47311</v>
      </c>
      <c r="I26" s="29">
        <v>9</v>
      </c>
      <c r="J26" s="38" t="s">
        <v>287</v>
      </c>
      <c r="K26" s="103">
        <v>9828411.4532004707</v>
      </c>
      <c r="L26" s="103">
        <v>12955</v>
      </c>
      <c r="M26" s="101">
        <v>758.65777330764001</v>
      </c>
      <c r="N26" s="92">
        <v>1086.96</v>
      </c>
      <c r="O26" s="103">
        <v>4012796.8367995298</v>
      </c>
      <c r="P26" s="103">
        <v>139.81379999999999</v>
      </c>
      <c r="Q26" s="101">
        <v>28701.006887728701</v>
      </c>
      <c r="R26" s="93">
        <v>17604.39</v>
      </c>
      <c r="S26" s="29" t="str">
        <f t="shared" si="0"/>
        <v>1</v>
      </c>
      <c r="T26" s="29" t="str">
        <f t="shared" si="2"/>
        <v>0</v>
      </c>
      <c r="U26" s="29" t="str">
        <f t="shared" si="1"/>
        <v>0</v>
      </c>
    </row>
    <row r="27" spans="1:21" x14ac:dyDescent="0.4">
      <c r="A27" s="29" t="s">
        <v>188</v>
      </c>
      <c r="B27" s="36" t="s">
        <v>123</v>
      </c>
      <c r="C27" s="36" t="s">
        <v>29</v>
      </c>
      <c r="D27" s="65" t="s">
        <v>127</v>
      </c>
      <c r="E27" s="29" t="s">
        <v>178</v>
      </c>
      <c r="F27" s="29" t="s">
        <v>190</v>
      </c>
      <c r="G27" s="29">
        <v>34</v>
      </c>
      <c r="H27" s="37">
        <v>34991</v>
      </c>
      <c r="I27" s="29">
        <v>6</v>
      </c>
      <c r="J27" s="38" t="s">
        <v>221</v>
      </c>
      <c r="K27" s="103">
        <v>8209557.7842381103</v>
      </c>
      <c r="L27" s="103">
        <v>8179</v>
      </c>
      <c r="M27" s="101">
        <v>1003.73612718402</v>
      </c>
      <c r="N27" s="92">
        <v>1086.96</v>
      </c>
      <c r="O27" s="103">
        <v>3559307.6057618898</v>
      </c>
      <c r="P27" s="103">
        <v>336.4332</v>
      </c>
      <c r="Q27" s="101">
        <v>10579.537351729499</v>
      </c>
      <c r="R27" s="93">
        <v>17604.39</v>
      </c>
      <c r="S27" s="29" t="str">
        <f t="shared" si="0"/>
        <v>1</v>
      </c>
      <c r="T27" s="29" t="str">
        <f t="shared" si="2"/>
        <v>1</v>
      </c>
      <c r="U27" s="29" t="str">
        <f t="shared" si="1"/>
        <v>1</v>
      </c>
    </row>
    <row r="28" spans="1:21" x14ac:dyDescent="0.4">
      <c r="A28" s="29" t="s">
        <v>188</v>
      </c>
      <c r="B28" s="36" t="s">
        <v>123</v>
      </c>
      <c r="C28" s="36" t="s">
        <v>30</v>
      </c>
      <c r="D28" s="65" t="s">
        <v>128</v>
      </c>
      <c r="E28" s="29" t="s">
        <v>178</v>
      </c>
      <c r="F28" s="29" t="s">
        <v>194</v>
      </c>
      <c r="G28" s="29">
        <v>20</v>
      </c>
      <c r="H28" s="37">
        <v>8712</v>
      </c>
      <c r="I28" s="29">
        <v>2</v>
      </c>
      <c r="J28" s="38" t="s">
        <v>225</v>
      </c>
      <c r="K28" s="103">
        <v>4430989.2618832104</v>
      </c>
      <c r="L28" s="103">
        <v>3619</v>
      </c>
      <c r="M28" s="101">
        <v>1224.3684061572801</v>
      </c>
      <c r="N28" s="94">
        <v>1229.74</v>
      </c>
      <c r="O28" s="103">
        <v>1368463.5881167899</v>
      </c>
      <c r="P28" s="103">
        <v>109.8128</v>
      </c>
      <c r="Q28" s="101">
        <v>12461.7857673858</v>
      </c>
      <c r="R28" s="95">
        <v>22911.25</v>
      </c>
      <c r="S28" s="29" t="str">
        <f t="shared" si="0"/>
        <v>1</v>
      </c>
      <c r="T28" s="29" t="str">
        <f t="shared" si="2"/>
        <v>1</v>
      </c>
      <c r="U28" s="29" t="str">
        <f t="shared" si="1"/>
        <v>1</v>
      </c>
    </row>
    <row r="29" spans="1:21" x14ac:dyDescent="0.4">
      <c r="A29" s="29" t="s">
        <v>188</v>
      </c>
      <c r="B29" s="36" t="s">
        <v>123</v>
      </c>
      <c r="C29" s="36" t="s">
        <v>31</v>
      </c>
      <c r="D29" s="65" t="s">
        <v>129</v>
      </c>
      <c r="E29" s="29" t="s">
        <v>178</v>
      </c>
      <c r="F29" s="29" t="s">
        <v>190</v>
      </c>
      <c r="G29" s="29">
        <v>30</v>
      </c>
      <c r="H29" s="37">
        <v>17905</v>
      </c>
      <c r="I29" s="29">
        <v>5</v>
      </c>
      <c r="J29" s="38" t="s">
        <v>222</v>
      </c>
      <c r="K29" s="103">
        <v>5118851.0913023204</v>
      </c>
      <c r="L29" s="103">
        <v>7168</v>
      </c>
      <c r="M29" s="101">
        <v>714.12543126427397</v>
      </c>
      <c r="N29" s="92">
        <v>1073.8699999999999</v>
      </c>
      <c r="O29" s="103">
        <v>1595670.07869768</v>
      </c>
      <c r="P29" s="103">
        <v>244.27510000000001</v>
      </c>
      <c r="Q29" s="101">
        <v>6532.2666071887097</v>
      </c>
      <c r="R29" s="93">
        <v>21737.68</v>
      </c>
      <c r="S29" s="29" t="str">
        <f t="shared" si="0"/>
        <v>1</v>
      </c>
      <c r="T29" s="29" t="str">
        <f t="shared" si="2"/>
        <v>1</v>
      </c>
      <c r="U29" s="29" t="str">
        <f t="shared" si="1"/>
        <v>1</v>
      </c>
    </row>
    <row r="30" spans="1:21" x14ac:dyDescent="0.4">
      <c r="A30" s="29" t="s">
        <v>188</v>
      </c>
      <c r="B30" s="36" t="s">
        <v>123</v>
      </c>
      <c r="C30" s="36" t="s">
        <v>32</v>
      </c>
      <c r="D30" s="65" t="s">
        <v>130</v>
      </c>
      <c r="E30" s="29" t="s">
        <v>178</v>
      </c>
      <c r="F30" s="29" t="s">
        <v>190</v>
      </c>
      <c r="G30" s="29">
        <v>35</v>
      </c>
      <c r="H30" s="37">
        <v>20551</v>
      </c>
      <c r="I30" s="29">
        <v>5</v>
      </c>
      <c r="J30" s="38" t="s">
        <v>222</v>
      </c>
      <c r="K30" s="103">
        <v>6216165.4276462803</v>
      </c>
      <c r="L30" s="103">
        <v>6001</v>
      </c>
      <c r="M30" s="101">
        <v>1035.85492878625</v>
      </c>
      <c r="N30" s="92">
        <v>1073.8699999999999</v>
      </c>
      <c r="O30" s="103">
        <v>2732251.9523537201</v>
      </c>
      <c r="P30" s="103">
        <v>177.12970000000001</v>
      </c>
      <c r="Q30" s="101">
        <v>15425.1486473116</v>
      </c>
      <c r="R30" s="93">
        <v>21737.68</v>
      </c>
      <c r="S30" s="29" t="str">
        <f t="shared" si="0"/>
        <v>1</v>
      </c>
      <c r="T30" s="29" t="str">
        <f t="shared" si="2"/>
        <v>1</v>
      </c>
      <c r="U30" s="29" t="str">
        <f t="shared" si="1"/>
        <v>1</v>
      </c>
    </row>
    <row r="31" spans="1:21" x14ac:dyDescent="0.4">
      <c r="A31" s="29" t="s">
        <v>188</v>
      </c>
      <c r="B31" s="36" t="s">
        <v>123</v>
      </c>
      <c r="C31" s="36" t="s">
        <v>33</v>
      </c>
      <c r="D31" s="65" t="s">
        <v>131</v>
      </c>
      <c r="E31" s="29" t="s">
        <v>178</v>
      </c>
      <c r="F31" s="29" t="s">
        <v>192</v>
      </c>
      <c r="G31" s="29">
        <v>120</v>
      </c>
      <c r="H31" s="37">
        <v>84991</v>
      </c>
      <c r="I31" s="29">
        <v>13</v>
      </c>
      <c r="J31" s="38" t="s">
        <v>224</v>
      </c>
      <c r="K31" s="103">
        <v>15619793.1336805</v>
      </c>
      <c r="L31" s="103">
        <v>18502</v>
      </c>
      <c r="M31" s="101">
        <v>844.22187513136396</v>
      </c>
      <c r="N31" s="92">
        <v>1042.3</v>
      </c>
      <c r="O31" s="103">
        <v>12726280.576319501</v>
      </c>
      <c r="P31" s="103">
        <v>1236.3044</v>
      </c>
      <c r="Q31" s="101">
        <v>10293.808366547501</v>
      </c>
      <c r="R31" s="93">
        <v>16943.490000000002</v>
      </c>
      <c r="S31" s="29" t="str">
        <f t="shared" si="0"/>
        <v>1</v>
      </c>
      <c r="T31" s="29" t="str">
        <f t="shared" si="2"/>
        <v>1</v>
      </c>
      <c r="U31" s="29" t="str">
        <f t="shared" si="1"/>
        <v>1</v>
      </c>
    </row>
    <row r="32" spans="1:21" x14ac:dyDescent="0.4">
      <c r="A32" s="29" t="s">
        <v>188</v>
      </c>
      <c r="B32" s="36" t="s">
        <v>123</v>
      </c>
      <c r="C32" s="36" t="s">
        <v>34</v>
      </c>
      <c r="D32" s="65" t="s">
        <v>132</v>
      </c>
      <c r="E32" s="29" t="s">
        <v>178</v>
      </c>
      <c r="F32" s="29" t="s">
        <v>190</v>
      </c>
      <c r="G32" s="29">
        <v>32</v>
      </c>
      <c r="H32" s="37">
        <v>26550</v>
      </c>
      <c r="I32" s="29">
        <v>5</v>
      </c>
      <c r="J32" s="38" t="s">
        <v>222</v>
      </c>
      <c r="K32" s="103">
        <v>5980938.6570789702</v>
      </c>
      <c r="L32" s="103">
        <v>6944</v>
      </c>
      <c r="M32" s="101">
        <v>861.31029047796198</v>
      </c>
      <c r="N32" s="92">
        <v>1073.8699999999999</v>
      </c>
      <c r="O32" s="103">
        <v>3301736.58292103</v>
      </c>
      <c r="P32" s="103">
        <v>241.69229999999999</v>
      </c>
      <c r="Q32" s="101">
        <v>13660.909275641099</v>
      </c>
      <c r="R32" s="93">
        <v>21737.68</v>
      </c>
      <c r="S32" s="29" t="str">
        <f t="shared" si="0"/>
        <v>1</v>
      </c>
      <c r="T32" s="29" t="str">
        <f t="shared" si="2"/>
        <v>1</v>
      </c>
      <c r="U32" s="29" t="str">
        <f t="shared" si="1"/>
        <v>1</v>
      </c>
    </row>
    <row r="33" spans="1:21" x14ac:dyDescent="0.4">
      <c r="A33" s="29" t="s">
        <v>188</v>
      </c>
      <c r="B33" s="36" t="s">
        <v>123</v>
      </c>
      <c r="C33" s="36" t="s">
        <v>35</v>
      </c>
      <c r="D33" s="65" t="s">
        <v>133</v>
      </c>
      <c r="E33" s="29" t="s">
        <v>178</v>
      </c>
      <c r="F33" s="29" t="s">
        <v>190</v>
      </c>
      <c r="G33" s="29">
        <v>40</v>
      </c>
      <c r="H33" s="37">
        <v>20198</v>
      </c>
      <c r="I33" s="29">
        <v>5</v>
      </c>
      <c r="J33" s="38" t="s">
        <v>222</v>
      </c>
      <c r="K33" s="103">
        <v>5324306.98816818</v>
      </c>
      <c r="L33" s="103">
        <v>6867</v>
      </c>
      <c r="M33" s="101">
        <v>775.34687464222895</v>
      </c>
      <c r="N33" s="92">
        <v>1073.8699999999999</v>
      </c>
      <c r="O33" s="103">
        <v>3187017.4418318202</v>
      </c>
      <c r="P33" s="103">
        <v>344.99849999999998</v>
      </c>
      <c r="Q33" s="101">
        <v>9237.7718796801</v>
      </c>
      <c r="R33" s="93">
        <v>21737.68</v>
      </c>
      <c r="S33" s="29" t="str">
        <f t="shared" si="0"/>
        <v>1</v>
      </c>
      <c r="T33" s="29" t="str">
        <f t="shared" si="2"/>
        <v>1</v>
      </c>
      <c r="U33" s="29" t="str">
        <f t="shared" si="1"/>
        <v>1</v>
      </c>
    </row>
    <row r="34" spans="1:21" x14ac:dyDescent="0.4">
      <c r="A34" s="29" t="s">
        <v>188</v>
      </c>
      <c r="B34" s="36" t="s">
        <v>123</v>
      </c>
      <c r="C34" s="36" t="s">
        <v>36</v>
      </c>
      <c r="D34" s="65" t="s">
        <v>134</v>
      </c>
      <c r="E34" s="29" t="s">
        <v>178</v>
      </c>
      <c r="F34" s="29" t="s">
        <v>190</v>
      </c>
      <c r="G34" s="29">
        <v>40</v>
      </c>
      <c r="H34" s="37">
        <v>31626</v>
      </c>
      <c r="I34" s="29">
        <v>6</v>
      </c>
      <c r="J34" s="38" t="s">
        <v>221</v>
      </c>
      <c r="K34" s="103">
        <v>8080196.0486635203</v>
      </c>
      <c r="L34" s="103">
        <v>12623</v>
      </c>
      <c r="M34" s="101">
        <v>640.11693326970703</v>
      </c>
      <c r="N34" s="92">
        <v>1086.96</v>
      </c>
      <c r="O34" s="103">
        <v>3217309.5513364798</v>
      </c>
      <c r="P34" s="103">
        <v>362.66879999999998</v>
      </c>
      <c r="Q34" s="101">
        <v>8871.2057704894505</v>
      </c>
      <c r="R34" s="93">
        <v>17604.39</v>
      </c>
      <c r="S34" s="29" t="str">
        <f t="shared" si="0"/>
        <v>1</v>
      </c>
      <c r="T34" s="29" t="str">
        <f t="shared" si="2"/>
        <v>1</v>
      </c>
      <c r="U34" s="29" t="str">
        <f t="shared" si="1"/>
        <v>1</v>
      </c>
    </row>
    <row r="35" spans="1:21" x14ac:dyDescent="0.4">
      <c r="A35" s="29" t="s">
        <v>188</v>
      </c>
      <c r="B35" s="36" t="s">
        <v>123</v>
      </c>
      <c r="C35" s="36" t="s">
        <v>73</v>
      </c>
      <c r="D35" s="65" t="s">
        <v>294</v>
      </c>
      <c r="E35" s="29" t="s">
        <v>178</v>
      </c>
      <c r="F35" s="29" t="s">
        <v>192</v>
      </c>
      <c r="G35" s="29">
        <v>60</v>
      </c>
      <c r="H35" s="37">
        <v>41696</v>
      </c>
      <c r="I35" s="29">
        <v>12</v>
      </c>
      <c r="J35" s="38" t="s">
        <v>227</v>
      </c>
      <c r="K35" s="103">
        <v>12402871.7999592</v>
      </c>
      <c r="L35" s="103">
        <v>12626</v>
      </c>
      <c r="M35" s="101">
        <v>982.32787897665503</v>
      </c>
      <c r="N35" s="94">
        <v>1080.93</v>
      </c>
      <c r="O35" s="103">
        <v>5237015.1100407504</v>
      </c>
      <c r="P35" s="103">
        <v>421.01119999999997</v>
      </c>
      <c r="Q35" s="101">
        <v>12439.1348972207</v>
      </c>
      <c r="R35" s="95">
        <v>18988.419999999998</v>
      </c>
      <c r="S35" s="29" t="str">
        <f t="shared" si="0"/>
        <v>1</v>
      </c>
      <c r="T35" s="29" t="str">
        <f t="shared" si="2"/>
        <v>1</v>
      </c>
      <c r="U35" s="29" t="str">
        <f t="shared" si="1"/>
        <v>1</v>
      </c>
    </row>
    <row r="36" spans="1:21" ht="26.4" customHeight="1" x14ac:dyDescent="0.4">
      <c r="A36" s="29" t="s">
        <v>188</v>
      </c>
      <c r="B36" s="36" t="s">
        <v>123</v>
      </c>
      <c r="C36" s="36" t="s">
        <v>77</v>
      </c>
      <c r="D36" s="65" t="s">
        <v>135</v>
      </c>
      <c r="E36" s="29" t="s">
        <v>178</v>
      </c>
      <c r="F36" s="29" t="s">
        <v>190</v>
      </c>
      <c r="G36" s="29">
        <v>32</v>
      </c>
      <c r="H36" s="37">
        <v>30645</v>
      </c>
      <c r="I36" s="29">
        <v>6</v>
      </c>
      <c r="J36" s="38" t="s">
        <v>221</v>
      </c>
      <c r="K36" s="103">
        <v>6076029.8098399499</v>
      </c>
      <c r="L36" s="103">
        <v>6907</v>
      </c>
      <c r="M36" s="101">
        <v>879.69158966844498</v>
      </c>
      <c r="N36" s="92">
        <v>1086.96</v>
      </c>
      <c r="O36" s="103">
        <v>1742180.2301600501</v>
      </c>
      <c r="P36" s="103">
        <v>163</v>
      </c>
      <c r="Q36" s="101">
        <v>10688.2222709206</v>
      </c>
      <c r="R36" s="93">
        <v>17604.39</v>
      </c>
      <c r="S36" s="29" t="str">
        <f t="shared" ref="S36:S67" si="3">IF(AND(M36&lt;=N36),"1","0")</f>
        <v>1</v>
      </c>
      <c r="T36" s="29" t="str">
        <f t="shared" si="2"/>
        <v>1</v>
      </c>
      <c r="U36" s="29" t="str">
        <f t="shared" ref="U36:U67" si="4">IF(AND(M36&lt;=N36,Q36&lt;=R36),"1","0")</f>
        <v>1</v>
      </c>
    </row>
    <row r="37" spans="1:21" x14ac:dyDescent="0.4">
      <c r="A37" s="29" t="s">
        <v>188</v>
      </c>
      <c r="B37" s="36" t="s">
        <v>123</v>
      </c>
      <c r="C37" s="36" t="s">
        <v>86</v>
      </c>
      <c r="D37" s="65" t="s">
        <v>136</v>
      </c>
      <c r="E37" s="29" t="s">
        <v>178</v>
      </c>
      <c r="F37" s="29" t="s">
        <v>190</v>
      </c>
      <c r="G37" s="29">
        <v>30</v>
      </c>
      <c r="H37" s="37">
        <v>19546</v>
      </c>
      <c r="I37" s="29">
        <v>5</v>
      </c>
      <c r="J37" s="38" t="s">
        <v>222</v>
      </c>
      <c r="K37" s="103">
        <v>6486482.4036912499</v>
      </c>
      <c r="L37" s="103">
        <v>7821</v>
      </c>
      <c r="M37" s="101">
        <v>829.36739594569099</v>
      </c>
      <c r="N37" s="92">
        <v>1073.8699999999999</v>
      </c>
      <c r="O37" s="103">
        <v>2653567.8763087499</v>
      </c>
      <c r="P37" s="103">
        <v>241.10919999999999</v>
      </c>
      <c r="Q37" s="101">
        <v>11005.6682876835</v>
      </c>
      <c r="R37" s="93">
        <v>21737.68</v>
      </c>
      <c r="S37" s="29" t="str">
        <f t="shared" si="3"/>
        <v>1</v>
      </c>
      <c r="T37" s="29" t="str">
        <f t="shared" si="2"/>
        <v>1</v>
      </c>
      <c r="U37" s="29" t="str">
        <f t="shared" si="4"/>
        <v>1</v>
      </c>
    </row>
    <row r="38" spans="1:21" x14ac:dyDescent="0.4">
      <c r="A38" s="29" t="s">
        <v>188</v>
      </c>
      <c r="B38" s="36" t="s">
        <v>145</v>
      </c>
      <c r="C38" s="36" t="s">
        <v>4</v>
      </c>
      <c r="D38" s="65" t="s">
        <v>146</v>
      </c>
      <c r="E38" s="29" t="s">
        <v>177</v>
      </c>
      <c r="F38" s="29" t="s">
        <v>195</v>
      </c>
      <c r="G38" s="29">
        <v>907</v>
      </c>
      <c r="H38" s="37">
        <v>143786</v>
      </c>
      <c r="I38" s="29">
        <v>19</v>
      </c>
      <c r="J38" s="38" t="s">
        <v>228</v>
      </c>
      <c r="K38" s="103">
        <v>134223248.32219699</v>
      </c>
      <c r="L38" s="103">
        <v>70454</v>
      </c>
      <c r="M38" s="101">
        <v>1905.1189190421701</v>
      </c>
      <c r="N38" s="92">
        <v>1527.59</v>
      </c>
      <c r="O38" s="103">
        <v>186580073.86780301</v>
      </c>
      <c r="P38" s="103">
        <v>7284.3960999999999</v>
      </c>
      <c r="Q38" s="101">
        <v>25613.663961491999</v>
      </c>
      <c r="R38" s="93">
        <v>16726.29</v>
      </c>
      <c r="S38" s="29" t="str">
        <f t="shared" si="3"/>
        <v>0</v>
      </c>
      <c r="T38" s="29" t="str">
        <f t="shared" si="2"/>
        <v>0</v>
      </c>
      <c r="U38" s="29" t="str">
        <f t="shared" si="4"/>
        <v>0</v>
      </c>
    </row>
    <row r="39" spans="1:21" x14ac:dyDescent="0.4">
      <c r="A39" s="29" t="s">
        <v>188</v>
      </c>
      <c r="B39" s="36" t="s">
        <v>145</v>
      </c>
      <c r="C39" s="36" t="s">
        <v>48</v>
      </c>
      <c r="D39" s="65" t="s">
        <v>147</v>
      </c>
      <c r="E39" s="29" t="s">
        <v>178</v>
      </c>
      <c r="F39" s="29" t="s">
        <v>190</v>
      </c>
      <c r="G39" s="29">
        <v>60</v>
      </c>
      <c r="H39" s="37">
        <v>35641</v>
      </c>
      <c r="I39" s="29">
        <v>6</v>
      </c>
      <c r="J39" s="38" t="s">
        <v>221</v>
      </c>
      <c r="K39" s="103">
        <v>7047944.3958214</v>
      </c>
      <c r="L39" s="103">
        <v>6852</v>
      </c>
      <c r="M39" s="101">
        <v>1028.5966718945399</v>
      </c>
      <c r="N39" s="92">
        <v>1086.96</v>
      </c>
      <c r="O39" s="103">
        <v>3252175.9741786001</v>
      </c>
      <c r="P39" s="103">
        <v>116.1121</v>
      </c>
      <c r="Q39" s="101">
        <v>28008.932524505199</v>
      </c>
      <c r="R39" s="93">
        <v>17604.39</v>
      </c>
      <c r="S39" s="29" t="str">
        <f t="shared" si="3"/>
        <v>1</v>
      </c>
      <c r="T39" s="29" t="str">
        <f t="shared" si="2"/>
        <v>0</v>
      </c>
      <c r="U39" s="29" t="str">
        <f t="shared" si="4"/>
        <v>0</v>
      </c>
    </row>
    <row r="40" spans="1:21" x14ac:dyDescent="0.4">
      <c r="A40" s="29" t="s">
        <v>188</v>
      </c>
      <c r="B40" s="36" t="s">
        <v>145</v>
      </c>
      <c r="C40" s="36" t="s">
        <v>49</v>
      </c>
      <c r="D40" s="65" t="s">
        <v>148</v>
      </c>
      <c r="E40" s="29" t="s">
        <v>178</v>
      </c>
      <c r="F40" s="29" t="s">
        <v>190</v>
      </c>
      <c r="G40" s="29">
        <v>39</v>
      </c>
      <c r="H40" s="37">
        <v>23666</v>
      </c>
      <c r="I40" s="29">
        <v>5</v>
      </c>
      <c r="J40" s="38" t="s">
        <v>222</v>
      </c>
      <c r="K40" s="103">
        <v>5234787.95372569</v>
      </c>
      <c r="L40" s="103">
        <v>7319</v>
      </c>
      <c r="M40" s="101">
        <v>715.23267573789997</v>
      </c>
      <c r="N40" s="92">
        <v>1073.8699999999999</v>
      </c>
      <c r="O40" s="103">
        <v>1870075.31627431</v>
      </c>
      <c r="P40" s="103">
        <v>250.68020000000001</v>
      </c>
      <c r="Q40" s="101">
        <v>7460.0040859801002</v>
      </c>
      <c r="R40" s="93">
        <v>21737.68</v>
      </c>
      <c r="S40" s="29" t="str">
        <f t="shared" si="3"/>
        <v>1</v>
      </c>
      <c r="T40" s="29" t="str">
        <f t="shared" si="2"/>
        <v>1</v>
      </c>
      <c r="U40" s="29" t="str">
        <f t="shared" si="4"/>
        <v>1</v>
      </c>
    </row>
    <row r="41" spans="1:21" x14ac:dyDescent="0.4">
      <c r="A41" s="29" t="s">
        <v>188</v>
      </c>
      <c r="B41" s="36" t="s">
        <v>145</v>
      </c>
      <c r="C41" s="36" t="s">
        <v>50</v>
      </c>
      <c r="D41" s="65" t="s">
        <v>149</v>
      </c>
      <c r="E41" s="29" t="s">
        <v>178</v>
      </c>
      <c r="F41" s="29" t="s">
        <v>191</v>
      </c>
      <c r="G41" s="29">
        <v>90</v>
      </c>
      <c r="H41" s="37">
        <v>53904</v>
      </c>
      <c r="I41" s="29">
        <v>10</v>
      </c>
      <c r="J41" s="38" t="s">
        <v>223</v>
      </c>
      <c r="K41" s="103">
        <v>12406674.794377901</v>
      </c>
      <c r="L41" s="103">
        <v>13584</v>
      </c>
      <c r="M41" s="101">
        <v>913.33000547540803</v>
      </c>
      <c r="N41" s="92">
        <v>1046.79</v>
      </c>
      <c r="O41" s="103">
        <v>10285465.2556221</v>
      </c>
      <c r="P41" s="103">
        <v>971.29629999999997</v>
      </c>
      <c r="Q41" s="101">
        <v>10589.420813836199</v>
      </c>
      <c r="R41" s="93">
        <v>18473.98</v>
      </c>
      <c r="S41" s="29" t="str">
        <f t="shared" si="3"/>
        <v>1</v>
      </c>
      <c r="T41" s="29" t="str">
        <f t="shared" si="2"/>
        <v>1</v>
      </c>
      <c r="U41" s="29" t="str">
        <f t="shared" si="4"/>
        <v>1</v>
      </c>
    </row>
    <row r="42" spans="1:21" x14ac:dyDescent="0.4">
      <c r="A42" s="29" t="s">
        <v>188</v>
      </c>
      <c r="B42" s="36" t="s">
        <v>145</v>
      </c>
      <c r="C42" s="36" t="s">
        <v>51</v>
      </c>
      <c r="D42" s="65" t="s">
        <v>150</v>
      </c>
      <c r="E42" s="29" t="s">
        <v>178</v>
      </c>
      <c r="F42" s="29" t="s">
        <v>192</v>
      </c>
      <c r="G42" s="29">
        <v>120</v>
      </c>
      <c r="H42" s="37">
        <v>37937</v>
      </c>
      <c r="I42" s="29">
        <v>13</v>
      </c>
      <c r="J42" s="38" t="s">
        <v>224</v>
      </c>
      <c r="K42" s="103">
        <v>10015351.445059</v>
      </c>
      <c r="L42" s="103">
        <v>11683</v>
      </c>
      <c r="M42" s="101">
        <v>857.25853334409396</v>
      </c>
      <c r="N42" s="92">
        <v>1042.3</v>
      </c>
      <c r="O42" s="103">
        <v>10735619.604940999</v>
      </c>
      <c r="P42" s="103">
        <v>890.42759999999998</v>
      </c>
      <c r="Q42" s="101">
        <v>12056.701302768401</v>
      </c>
      <c r="R42" s="93">
        <v>16943.490000000002</v>
      </c>
      <c r="S42" s="29" t="str">
        <f t="shared" si="3"/>
        <v>1</v>
      </c>
      <c r="T42" s="29" t="str">
        <f t="shared" si="2"/>
        <v>1</v>
      </c>
      <c r="U42" s="29" t="str">
        <f t="shared" si="4"/>
        <v>1</v>
      </c>
    </row>
    <row r="43" spans="1:21" x14ac:dyDescent="0.4">
      <c r="A43" s="29" t="s">
        <v>188</v>
      </c>
      <c r="B43" s="36" t="s">
        <v>145</v>
      </c>
      <c r="C43" s="36" t="s">
        <v>52</v>
      </c>
      <c r="D43" s="65" t="s">
        <v>151</v>
      </c>
      <c r="E43" s="29" t="s">
        <v>178</v>
      </c>
      <c r="F43" s="29" t="s">
        <v>190</v>
      </c>
      <c r="G43" s="29">
        <v>36</v>
      </c>
      <c r="H43" s="37">
        <v>37338</v>
      </c>
      <c r="I43" s="29">
        <v>6</v>
      </c>
      <c r="J43" s="38" t="s">
        <v>221</v>
      </c>
      <c r="K43" s="103">
        <v>8225303.2486655703</v>
      </c>
      <c r="L43" s="103">
        <v>8622</v>
      </c>
      <c r="M43" s="101">
        <v>953.99017033931398</v>
      </c>
      <c r="N43" s="92">
        <v>1086.96</v>
      </c>
      <c r="O43" s="103">
        <v>4082868.1413344298</v>
      </c>
      <c r="P43" s="103">
        <v>144.2594</v>
      </c>
      <c r="Q43" s="101">
        <v>28302.2675911201</v>
      </c>
      <c r="R43" s="93">
        <v>17604.39</v>
      </c>
      <c r="S43" s="29" t="str">
        <f t="shared" si="3"/>
        <v>1</v>
      </c>
      <c r="T43" s="29" t="str">
        <f t="shared" si="2"/>
        <v>0</v>
      </c>
      <c r="U43" s="29" t="str">
        <f t="shared" si="4"/>
        <v>0</v>
      </c>
    </row>
    <row r="44" spans="1:21" x14ac:dyDescent="0.4">
      <c r="A44" s="29" t="s">
        <v>188</v>
      </c>
      <c r="B44" s="36" t="s">
        <v>145</v>
      </c>
      <c r="C44" s="36" t="s">
        <v>53</v>
      </c>
      <c r="D44" s="65" t="s">
        <v>306</v>
      </c>
      <c r="E44" s="29" t="s">
        <v>178</v>
      </c>
      <c r="F44" s="29" t="s">
        <v>194</v>
      </c>
      <c r="G44" s="29">
        <v>15</v>
      </c>
      <c r="H44" s="37">
        <v>10746</v>
      </c>
      <c r="I44" s="29">
        <v>2</v>
      </c>
      <c r="J44" s="38" t="s">
        <v>225</v>
      </c>
      <c r="K44" s="103">
        <v>3629845.6897773398</v>
      </c>
      <c r="L44" s="103">
        <v>3194</v>
      </c>
      <c r="M44" s="101">
        <v>1136.45763612315</v>
      </c>
      <c r="N44" s="94">
        <v>1229.74</v>
      </c>
      <c r="O44" s="103">
        <v>2081896.11022266</v>
      </c>
      <c r="P44" s="103">
        <v>80.649000000000001</v>
      </c>
      <c r="Q44" s="101">
        <v>25814.2830068898</v>
      </c>
      <c r="R44" s="95">
        <v>22911.25</v>
      </c>
      <c r="S44" s="29" t="str">
        <f t="shared" si="3"/>
        <v>1</v>
      </c>
      <c r="T44" s="29" t="str">
        <f t="shared" si="2"/>
        <v>0</v>
      </c>
      <c r="U44" s="29" t="str">
        <f t="shared" si="4"/>
        <v>0</v>
      </c>
    </row>
    <row r="45" spans="1:21" x14ac:dyDescent="0.4">
      <c r="A45" s="29" t="s">
        <v>188</v>
      </c>
      <c r="B45" s="36" t="s">
        <v>145</v>
      </c>
      <c r="C45" s="36" t="s">
        <v>54</v>
      </c>
      <c r="D45" s="65" t="s">
        <v>152</v>
      </c>
      <c r="E45" s="29" t="s">
        <v>179</v>
      </c>
      <c r="F45" s="29" t="s">
        <v>196</v>
      </c>
      <c r="G45" s="29">
        <v>264</v>
      </c>
      <c r="H45" s="37">
        <v>91702</v>
      </c>
      <c r="I45" s="29">
        <v>15</v>
      </c>
      <c r="J45" s="38" t="s">
        <v>229</v>
      </c>
      <c r="K45" s="103">
        <v>29674786.658089601</v>
      </c>
      <c r="L45" s="103">
        <v>25982</v>
      </c>
      <c r="M45" s="101">
        <v>1142.1286528400301</v>
      </c>
      <c r="N45" s="92">
        <v>1051.8499999999999</v>
      </c>
      <c r="O45" s="103">
        <v>35851879.741910398</v>
      </c>
      <c r="P45" s="103">
        <v>2794.5671000000002</v>
      </c>
      <c r="Q45" s="101">
        <v>12829.1354113166</v>
      </c>
      <c r="R45" s="93">
        <v>20834.18</v>
      </c>
      <c r="S45" s="29" t="str">
        <f t="shared" si="3"/>
        <v>0</v>
      </c>
      <c r="T45" s="29" t="str">
        <f t="shared" si="2"/>
        <v>1</v>
      </c>
      <c r="U45" s="29" t="str">
        <f t="shared" si="4"/>
        <v>0</v>
      </c>
    </row>
    <row r="46" spans="1:21" x14ac:dyDescent="0.4">
      <c r="A46" s="29" t="s">
        <v>188</v>
      </c>
      <c r="B46" s="36" t="s">
        <v>145</v>
      </c>
      <c r="C46" s="36" t="s">
        <v>55</v>
      </c>
      <c r="D46" s="65" t="s">
        <v>307</v>
      </c>
      <c r="E46" s="29" t="s">
        <v>178</v>
      </c>
      <c r="F46" s="29" t="s">
        <v>190</v>
      </c>
      <c r="G46" s="29">
        <v>40</v>
      </c>
      <c r="H46" s="37">
        <v>30224</v>
      </c>
      <c r="I46" s="29">
        <v>6</v>
      </c>
      <c r="J46" s="38" t="s">
        <v>221</v>
      </c>
      <c r="K46" s="103">
        <v>7709333.2291357201</v>
      </c>
      <c r="L46" s="103">
        <v>7586</v>
      </c>
      <c r="M46" s="101">
        <v>1016.25800542258</v>
      </c>
      <c r="N46" s="92">
        <v>1086.96</v>
      </c>
      <c r="O46" s="103">
        <v>3344793.5708642802</v>
      </c>
      <c r="P46" s="103">
        <v>291.98129999999998</v>
      </c>
      <c r="Q46" s="101">
        <v>11455.5061261262</v>
      </c>
      <c r="R46" s="93">
        <v>17604.39</v>
      </c>
      <c r="S46" s="29" t="str">
        <f t="shared" si="3"/>
        <v>1</v>
      </c>
      <c r="T46" s="29" t="str">
        <f t="shared" si="2"/>
        <v>1</v>
      </c>
      <c r="U46" s="29" t="str">
        <f t="shared" si="4"/>
        <v>1</v>
      </c>
    </row>
    <row r="47" spans="1:21" x14ac:dyDescent="0.4">
      <c r="A47" s="29" t="s">
        <v>188</v>
      </c>
      <c r="B47" s="36" t="s">
        <v>145</v>
      </c>
      <c r="C47" s="36" t="s">
        <v>56</v>
      </c>
      <c r="D47" s="65" t="s">
        <v>295</v>
      </c>
      <c r="E47" s="29" t="s">
        <v>178</v>
      </c>
      <c r="F47" s="29" t="s">
        <v>191</v>
      </c>
      <c r="G47" s="29">
        <v>82</v>
      </c>
      <c r="H47" s="37">
        <v>52045</v>
      </c>
      <c r="I47" s="29">
        <v>10</v>
      </c>
      <c r="J47" s="38" t="s">
        <v>223</v>
      </c>
      <c r="K47" s="103">
        <v>13104467.633767299</v>
      </c>
      <c r="L47" s="103">
        <v>13649</v>
      </c>
      <c r="M47" s="101">
        <v>960.10459621710697</v>
      </c>
      <c r="N47" s="92">
        <v>1046.79</v>
      </c>
      <c r="O47" s="103">
        <v>5071185.1662327098</v>
      </c>
      <c r="P47" s="103">
        <v>516.01130000000001</v>
      </c>
      <c r="Q47" s="101">
        <v>9827.6630109315593</v>
      </c>
      <c r="R47" s="93">
        <v>18473.98</v>
      </c>
      <c r="S47" s="29" t="str">
        <f t="shared" si="3"/>
        <v>1</v>
      </c>
      <c r="T47" s="29" t="str">
        <f t="shared" si="2"/>
        <v>1</v>
      </c>
      <c r="U47" s="29" t="str">
        <f t="shared" si="4"/>
        <v>1</v>
      </c>
    </row>
    <row r="48" spans="1:21" x14ac:dyDescent="0.4">
      <c r="A48" s="29" t="s">
        <v>188</v>
      </c>
      <c r="B48" s="36" t="s">
        <v>145</v>
      </c>
      <c r="C48" s="36" t="s">
        <v>57</v>
      </c>
      <c r="D48" s="65" t="s">
        <v>308</v>
      </c>
      <c r="E48" s="29" t="s">
        <v>178</v>
      </c>
      <c r="F48" s="29" t="s">
        <v>191</v>
      </c>
      <c r="G48" s="29">
        <v>90</v>
      </c>
      <c r="H48" s="37">
        <v>52329</v>
      </c>
      <c r="I48" s="29">
        <v>10</v>
      </c>
      <c r="J48" s="38" t="s">
        <v>223</v>
      </c>
      <c r="K48" s="103">
        <v>13688926.596736699</v>
      </c>
      <c r="L48" s="103">
        <v>15156</v>
      </c>
      <c r="M48" s="101">
        <v>903.20180764955899</v>
      </c>
      <c r="N48" s="92">
        <v>1046.79</v>
      </c>
      <c r="O48" s="103">
        <v>4766817.8732632902</v>
      </c>
      <c r="P48" s="103">
        <v>581.97400000000005</v>
      </c>
      <c r="Q48" s="101">
        <v>8190.7746278412596</v>
      </c>
      <c r="R48" s="93">
        <v>18473.98</v>
      </c>
      <c r="S48" s="29" t="str">
        <f t="shared" si="3"/>
        <v>1</v>
      </c>
      <c r="T48" s="29" t="str">
        <f t="shared" si="2"/>
        <v>1</v>
      </c>
      <c r="U48" s="29" t="str">
        <f t="shared" si="4"/>
        <v>1</v>
      </c>
    </row>
    <row r="49" spans="1:21" x14ac:dyDescent="0.4">
      <c r="A49" s="29" t="s">
        <v>188</v>
      </c>
      <c r="B49" s="36" t="s">
        <v>145</v>
      </c>
      <c r="C49" s="36" t="s">
        <v>58</v>
      </c>
      <c r="D49" s="65" t="s">
        <v>153</v>
      </c>
      <c r="E49" s="29" t="s">
        <v>178</v>
      </c>
      <c r="F49" s="29" t="s">
        <v>190</v>
      </c>
      <c r="G49" s="29">
        <v>38</v>
      </c>
      <c r="H49" s="37">
        <v>26258</v>
      </c>
      <c r="I49" s="29">
        <v>5</v>
      </c>
      <c r="J49" s="38" t="s">
        <v>222</v>
      </c>
      <c r="K49" s="103">
        <v>5359873.8167670798</v>
      </c>
      <c r="L49" s="103">
        <v>7539</v>
      </c>
      <c r="M49" s="101">
        <v>710.95288722205601</v>
      </c>
      <c r="N49" s="92">
        <v>1073.8699999999999</v>
      </c>
      <c r="O49" s="103">
        <v>2993037.3932329202</v>
      </c>
      <c r="P49" s="103">
        <v>234.52610000000001</v>
      </c>
      <c r="Q49" s="101">
        <v>12762.065259401499</v>
      </c>
      <c r="R49" s="93">
        <v>21737.68</v>
      </c>
      <c r="S49" s="29" t="str">
        <f t="shared" si="3"/>
        <v>1</v>
      </c>
      <c r="T49" s="29" t="str">
        <f t="shared" si="2"/>
        <v>1</v>
      </c>
      <c r="U49" s="29" t="str">
        <f t="shared" si="4"/>
        <v>1</v>
      </c>
    </row>
    <row r="50" spans="1:21" x14ac:dyDescent="0.4">
      <c r="A50" s="29" t="s">
        <v>188</v>
      </c>
      <c r="B50" s="36" t="s">
        <v>145</v>
      </c>
      <c r="C50" s="36" t="s">
        <v>59</v>
      </c>
      <c r="D50" s="65" t="s">
        <v>154</v>
      </c>
      <c r="E50" s="29" t="s">
        <v>178</v>
      </c>
      <c r="F50" s="29" t="s">
        <v>190</v>
      </c>
      <c r="G50" s="29">
        <v>35</v>
      </c>
      <c r="H50" s="37">
        <v>17701</v>
      </c>
      <c r="I50" s="29">
        <v>5</v>
      </c>
      <c r="J50" s="38" t="s">
        <v>222</v>
      </c>
      <c r="K50" s="103">
        <v>5045015.2638223805</v>
      </c>
      <c r="L50" s="103">
        <v>4825</v>
      </c>
      <c r="M50" s="101">
        <v>1045.59901840878</v>
      </c>
      <c r="N50" s="92">
        <v>1073.8699999999999</v>
      </c>
      <c r="O50" s="103">
        <v>1872385.45617762</v>
      </c>
      <c r="P50" s="103">
        <v>115.02800000000001</v>
      </c>
      <c r="Q50" s="101">
        <v>16277.6494086451</v>
      </c>
      <c r="R50" s="93">
        <v>21737.68</v>
      </c>
      <c r="S50" s="29" t="str">
        <f t="shared" si="3"/>
        <v>1</v>
      </c>
      <c r="T50" s="29" t="str">
        <f t="shared" si="2"/>
        <v>1</v>
      </c>
      <c r="U50" s="29" t="str">
        <f t="shared" si="4"/>
        <v>1</v>
      </c>
    </row>
    <row r="51" spans="1:21" x14ac:dyDescent="0.4">
      <c r="A51" s="29" t="s">
        <v>188</v>
      </c>
      <c r="B51" s="36" t="s">
        <v>145</v>
      </c>
      <c r="C51" s="36" t="s">
        <v>60</v>
      </c>
      <c r="D51" s="65" t="s">
        <v>155</v>
      </c>
      <c r="E51" s="29" t="s">
        <v>178</v>
      </c>
      <c r="F51" s="29" t="s">
        <v>190</v>
      </c>
      <c r="G51" s="29">
        <v>42</v>
      </c>
      <c r="H51" s="37">
        <v>24605</v>
      </c>
      <c r="I51" s="29">
        <v>5</v>
      </c>
      <c r="J51" s="38" t="s">
        <v>222</v>
      </c>
      <c r="K51" s="103">
        <v>11645107.5604202</v>
      </c>
      <c r="L51" s="103">
        <v>8751</v>
      </c>
      <c r="M51" s="101">
        <v>1330.7173534933399</v>
      </c>
      <c r="N51" s="92">
        <v>1073.8699999999999</v>
      </c>
      <c r="O51" s="103">
        <v>4409784.94957982</v>
      </c>
      <c r="P51" s="103">
        <v>328.80430000000001</v>
      </c>
      <c r="Q51" s="101">
        <v>13411.579318092299</v>
      </c>
      <c r="R51" s="93">
        <v>21737.68</v>
      </c>
      <c r="S51" s="29" t="str">
        <f t="shared" si="3"/>
        <v>0</v>
      </c>
      <c r="T51" s="29" t="str">
        <f t="shared" si="2"/>
        <v>1</v>
      </c>
      <c r="U51" s="29" t="str">
        <f t="shared" si="4"/>
        <v>0</v>
      </c>
    </row>
    <row r="52" spans="1:21" x14ac:dyDescent="0.4">
      <c r="A52" s="29" t="s">
        <v>188</v>
      </c>
      <c r="B52" s="36" t="s">
        <v>145</v>
      </c>
      <c r="C52" s="36" t="s">
        <v>61</v>
      </c>
      <c r="D52" s="65" t="s">
        <v>156</v>
      </c>
      <c r="E52" s="29" t="s">
        <v>178</v>
      </c>
      <c r="F52" s="29" t="s">
        <v>190</v>
      </c>
      <c r="G52" s="29">
        <v>30</v>
      </c>
      <c r="H52" s="37">
        <v>32937</v>
      </c>
      <c r="I52" s="29">
        <v>6</v>
      </c>
      <c r="J52" s="38" t="s">
        <v>221</v>
      </c>
      <c r="K52" s="103">
        <v>7539433.0556878904</v>
      </c>
      <c r="L52" s="103">
        <v>8156</v>
      </c>
      <c r="M52" s="101">
        <v>924.40326823049099</v>
      </c>
      <c r="N52" s="92">
        <v>1086.96</v>
      </c>
      <c r="O52" s="103">
        <v>2742070.5043121101</v>
      </c>
      <c r="P52" s="103">
        <v>223.8922</v>
      </c>
      <c r="Q52" s="101">
        <v>12247.280183553101</v>
      </c>
      <c r="R52" s="93">
        <v>17604.39</v>
      </c>
      <c r="S52" s="29" t="str">
        <f t="shared" si="3"/>
        <v>1</v>
      </c>
      <c r="T52" s="29" t="str">
        <f t="shared" si="2"/>
        <v>1</v>
      </c>
      <c r="U52" s="29" t="str">
        <f t="shared" si="4"/>
        <v>1</v>
      </c>
    </row>
    <row r="53" spans="1:21" x14ac:dyDescent="0.4">
      <c r="A53" s="29" t="s">
        <v>188</v>
      </c>
      <c r="B53" s="36" t="s">
        <v>145</v>
      </c>
      <c r="C53" s="36" t="s">
        <v>62</v>
      </c>
      <c r="D53" s="65" t="s">
        <v>157</v>
      </c>
      <c r="E53" s="29" t="s">
        <v>178</v>
      </c>
      <c r="F53" s="29" t="s">
        <v>190</v>
      </c>
      <c r="G53" s="29">
        <v>34</v>
      </c>
      <c r="H53" s="37">
        <v>27810</v>
      </c>
      <c r="I53" s="29">
        <v>5</v>
      </c>
      <c r="J53" s="38" t="s">
        <v>222</v>
      </c>
      <c r="K53" s="103">
        <v>6592742.5841338998</v>
      </c>
      <c r="L53" s="103">
        <v>6695</v>
      </c>
      <c r="M53" s="101">
        <v>984.72630084150796</v>
      </c>
      <c r="N53" s="92">
        <v>1073.8699999999999</v>
      </c>
      <c r="O53" s="103">
        <v>1834366.4558661</v>
      </c>
      <c r="P53" s="103">
        <v>209.73249999999999</v>
      </c>
      <c r="Q53" s="101">
        <v>8746.21937880921</v>
      </c>
      <c r="R53" s="93">
        <v>21737.68</v>
      </c>
      <c r="S53" s="29" t="str">
        <f t="shared" si="3"/>
        <v>1</v>
      </c>
      <c r="T53" s="29" t="str">
        <f t="shared" si="2"/>
        <v>1</v>
      </c>
      <c r="U53" s="29" t="str">
        <f t="shared" si="4"/>
        <v>1</v>
      </c>
    </row>
    <row r="54" spans="1:21" x14ac:dyDescent="0.4">
      <c r="A54" s="29" t="s">
        <v>188</v>
      </c>
      <c r="B54" s="36" t="s">
        <v>145</v>
      </c>
      <c r="C54" s="36" t="s">
        <v>75</v>
      </c>
      <c r="D54" s="65" t="s">
        <v>296</v>
      </c>
      <c r="E54" s="29" t="s">
        <v>179</v>
      </c>
      <c r="F54" s="29" t="s">
        <v>189</v>
      </c>
      <c r="G54" s="29">
        <v>276</v>
      </c>
      <c r="H54" s="37">
        <v>112572</v>
      </c>
      <c r="I54" s="29">
        <v>16</v>
      </c>
      <c r="J54" s="38" t="s">
        <v>220</v>
      </c>
      <c r="K54" s="103">
        <v>31863565.908895701</v>
      </c>
      <c r="L54" s="103">
        <v>31294</v>
      </c>
      <c r="M54" s="101">
        <v>1018.20048280487</v>
      </c>
      <c r="N54" s="92">
        <v>1243.31</v>
      </c>
      <c r="O54" s="103">
        <v>28053554.071104299</v>
      </c>
      <c r="P54" s="103">
        <v>2446.3982999999998</v>
      </c>
      <c r="Q54" s="101">
        <v>11467.2880826905</v>
      </c>
      <c r="R54" s="93">
        <v>17265.5</v>
      </c>
      <c r="S54" s="29" t="str">
        <f t="shared" si="3"/>
        <v>1</v>
      </c>
      <c r="T54" s="29" t="str">
        <f t="shared" si="2"/>
        <v>1</v>
      </c>
      <c r="U54" s="29" t="str">
        <f t="shared" si="4"/>
        <v>1</v>
      </c>
    </row>
    <row r="55" spans="1:21" x14ac:dyDescent="0.4">
      <c r="A55" s="29" t="s">
        <v>188</v>
      </c>
      <c r="B55" s="36" t="s">
        <v>145</v>
      </c>
      <c r="C55" s="36" t="s">
        <v>78</v>
      </c>
      <c r="D55" s="65" t="s">
        <v>309</v>
      </c>
      <c r="E55" s="29" t="s">
        <v>178</v>
      </c>
      <c r="F55" s="29" t="s">
        <v>190</v>
      </c>
      <c r="G55" s="29">
        <v>40</v>
      </c>
      <c r="H55" s="37">
        <v>28357</v>
      </c>
      <c r="I55" s="29">
        <v>5</v>
      </c>
      <c r="J55" s="38" t="s">
        <v>222</v>
      </c>
      <c r="K55" s="103">
        <v>5779616.9543528203</v>
      </c>
      <c r="L55" s="103">
        <v>5812</v>
      </c>
      <c r="M55" s="101">
        <v>994.42824403868201</v>
      </c>
      <c r="N55" s="92">
        <v>1073.8699999999999</v>
      </c>
      <c r="O55" s="103">
        <v>2963872.7556471801</v>
      </c>
      <c r="P55" s="103">
        <v>216.7843</v>
      </c>
      <c r="Q55" s="101">
        <v>13671.9898795585</v>
      </c>
      <c r="R55" s="93">
        <v>21737.68</v>
      </c>
      <c r="S55" s="29" t="str">
        <f t="shared" si="3"/>
        <v>1</v>
      </c>
      <c r="T55" s="29" t="str">
        <f t="shared" si="2"/>
        <v>1</v>
      </c>
      <c r="U55" s="29" t="str">
        <f t="shared" si="4"/>
        <v>1</v>
      </c>
    </row>
    <row r="56" spans="1:21" x14ac:dyDescent="0.4">
      <c r="A56" s="29" t="s">
        <v>188</v>
      </c>
      <c r="B56" s="36" t="s">
        <v>137</v>
      </c>
      <c r="C56" s="36" t="s">
        <v>3</v>
      </c>
      <c r="D56" s="65" t="s">
        <v>138</v>
      </c>
      <c r="E56" s="29" t="s">
        <v>179</v>
      </c>
      <c r="F56" s="29" t="s">
        <v>189</v>
      </c>
      <c r="G56" s="29">
        <v>420</v>
      </c>
      <c r="H56" s="37">
        <v>111946</v>
      </c>
      <c r="I56" s="29">
        <v>17</v>
      </c>
      <c r="J56" s="38" t="s">
        <v>226</v>
      </c>
      <c r="K56" s="103">
        <v>47037408.663640603</v>
      </c>
      <c r="L56" s="103">
        <v>44832</v>
      </c>
      <c r="M56" s="101">
        <v>1049.1927342889101</v>
      </c>
      <c r="N56" s="92">
        <v>1254.8900000000001</v>
      </c>
      <c r="O56" s="103">
        <v>65823490.756359398</v>
      </c>
      <c r="P56" s="103">
        <v>5407.8928999999998</v>
      </c>
      <c r="Q56" s="101">
        <v>12171.744517418099</v>
      </c>
      <c r="R56" s="93">
        <v>18388.21</v>
      </c>
      <c r="S56" s="29" t="str">
        <f t="shared" si="3"/>
        <v>1</v>
      </c>
      <c r="T56" s="29" t="str">
        <f t="shared" si="2"/>
        <v>1</v>
      </c>
      <c r="U56" s="29" t="str">
        <f t="shared" si="4"/>
        <v>1</v>
      </c>
    </row>
    <row r="57" spans="1:21" x14ac:dyDescent="0.4">
      <c r="A57" s="29" t="s">
        <v>188</v>
      </c>
      <c r="B57" s="36" t="s">
        <v>137</v>
      </c>
      <c r="C57" s="36" t="s">
        <v>39</v>
      </c>
      <c r="D57" s="65" t="s">
        <v>139</v>
      </c>
      <c r="E57" s="29" t="s">
        <v>178</v>
      </c>
      <c r="F57" s="29" t="s">
        <v>192</v>
      </c>
      <c r="G57" s="29">
        <v>120</v>
      </c>
      <c r="H57" s="37">
        <v>58977</v>
      </c>
      <c r="I57" s="29">
        <v>13</v>
      </c>
      <c r="J57" s="38" t="s">
        <v>224</v>
      </c>
      <c r="K57" s="103">
        <v>12338412.6270811</v>
      </c>
      <c r="L57" s="103">
        <v>14820</v>
      </c>
      <c r="M57" s="101">
        <v>832.55145931721199</v>
      </c>
      <c r="N57" s="92">
        <v>1042.3</v>
      </c>
      <c r="O57" s="103">
        <v>11347786.1429189</v>
      </c>
      <c r="P57" s="103">
        <v>946.65689999999995</v>
      </c>
      <c r="Q57" s="101">
        <v>11987.2217092792</v>
      </c>
      <c r="R57" s="93">
        <v>16943.490000000002</v>
      </c>
      <c r="S57" s="29" t="str">
        <f t="shared" si="3"/>
        <v>1</v>
      </c>
      <c r="T57" s="29" t="str">
        <f t="shared" si="2"/>
        <v>1</v>
      </c>
      <c r="U57" s="29" t="str">
        <f t="shared" si="4"/>
        <v>1</v>
      </c>
    </row>
    <row r="58" spans="1:21" x14ac:dyDescent="0.4">
      <c r="A58" s="29" t="s">
        <v>188</v>
      </c>
      <c r="B58" s="36" t="s">
        <v>137</v>
      </c>
      <c r="C58" s="36" t="s">
        <v>41</v>
      </c>
      <c r="D58" s="65" t="s">
        <v>140</v>
      </c>
      <c r="E58" s="29" t="s">
        <v>178</v>
      </c>
      <c r="F58" s="29" t="s">
        <v>190</v>
      </c>
      <c r="G58" s="29">
        <v>30</v>
      </c>
      <c r="H58" s="37">
        <v>23019</v>
      </c>
      <c r="I58" s="29">
        <v>5</v>
      </c>
      <c r="J58" s="38" t="s">
        <v>222</v>
      </c>
      <c r="K58" s="103">
        <v>4569104.1721619098</v>
      </c>
      <c r="L58" s="103">
        <v>5641</v>
      </c>
      <c r="M58" s="101">
        <v>809.981239525246</v>
      </c>
      <c r="N58" s="92">
        <v>1073.8699999999999</v>
      </c>
      <c r="O58" s="103">
        <v>2293686.2478380902</v>
      </c>
      <c r="P58" s="103">
        <v>173.72110000000001</v>
      </c>
      <c r="Q58" s="101">
        <v>13203.268041925199</v>
      </c>
      <c r="R58" s="93">
        <v>21737.68</v>
      </c>
      <c r="S58" s="29" t="str">
        <f t="shared" si="3"/>
        <v>1</v>
      </c>
      <c r="T58" s="29" t="str">
        <f t="shared" si="2"/>
        <v>1</v>
      </c>
      <c r="U58" s="29" t="str">
        <f t="shared" si="4"/>
        <v>1</v>
      </c>
    </row>
    <row r="59" spans="1:21" x14ac:dyDescent="0.4">
      <c r="A59" s="29" t="s">
        <v>188</v>
      </c>
      <c r="B59" s="36" t="s">
        <v>137</v>
      </c>
      <c r="C59" s="36" t="s">
        <v>42</v>
      </c>
      <c r="D59" s="65" t="s">
        <v>141</v>
      </c>
      <c r="E59" s="29" t="s">
        <v>178</v>
      </c>
      <c r="F59" s="29" t="s">
        <v>190</v>
      </c>
      <c r="G59" s="29">
        <v>41</v>
      </c>
      <c r="H59" s="37">
        <v>20622</v>
      </c>
      <c r="I59" s="29">
        <v>5</v>
      </c>
      <c r="J59" s="38" t="s">
        <v>222</v>
      </c>
      <c r="K59" s="103">
        <v>7581292.6872867001</v>
      </c>
      <c r="L59" s="103">
        <v>7440</v>
      </c>
      <c r="M59" s="101">
        <v>1018.9909525923</v>
      </c>
      <c r="N59" s="92">
        <v>1073.8699999999999</v>
      </c>
      <c r="O59" s="103">
        <v>2407826.4027133002</v>
      </c>
      <c r="P59" s="103">
        <v>247.36699999999999</v>
      </c>
      <c r="Q59" s="101">
        <v>9733.8222265431596</v>
      </c>
      <c r="R59" s="93">
        <v>21737.68</v>
      </c>
      <c r="S59" s="29" t="str">
        <f t="shared" si="3"/>
        <v>1</v>
      </c>
      <c r="T59" s="29" t="str">
        <f t="shared" si="2"/>
        <v>1</v>
      </c>
      <c r="U59" s="29" t="str">
        <f t="shared" si="4"/>
        <v>1</v>
      </c>
    </row>
    <row r="60" spans="1:21" x14ac:dyDescent="0.4">
      <c r="A60" s="29" t="s">
        <v>188</v>
      </c>
      <c r="B60" s="36" t="s">
        <v>137</v>
      </c>
      <c r="C60" s="36" t="s">
        <v>74</v>
      </c>
      <c r="D60" s="65" t="s">
        <v>297</v>
      </c>
      <c r="E60" s="29" t="s">
        <v>179</v>
      </c>
      <c r="F60" s="29" t="s">
        <v>196</v>
      </c>
      <c r="G60" s="29">
        <v>266</v>
      </c>
      <c r="H60" s="37">
        <v>62328</v>
      </c>
      <c r="I60" s="29">
        <v>15</v>
      </c>
      <c r="J60" s="38" t="s">
        <v>229</v>
      </c>
      <c r="K60" s="103">
        <v>22063826.814090699</v>
      </c>
      <c r="L60" s="103">
        <v>22730</v>
      </c>
      <c r="M60" s="101">
        <v>970.69189679237502</v>
      </c>
      <c r="N60" s="92">
        <v>1051.8499999999999</v>
      </c>
      <c r="O60" s="103">
        <v>36276866.365909301</v>
      </c>
      <c r="P60" s="103">
        <v>2460.2788</v>
      </c>
      <c r="Q60" s="101">
        <v>14745.022542123799</v>
      </c>
      <c r="R60" s="93">
        <v>20834.18</v>
      </c>
      <c r="S60" s="29" t="str">
        <f t="shared" si="3"/>
        <v>1</v>
      </c>
      <c r="T60" s="29" t="str">
        <f t="shared" si="2"/>
        <v>1</v>
      </c>
      <c r="U60" s="29" t="str">
        <f t="shared" si="4"/>
        <v>1</v>
      </c>
    </row>
    <row r="61" spans="1:21" x14ac:dyDescent="0.4">
      <c r="A61" s="29" t="s">
        <v>188</v>
      </c>
      <c r="B61" s="36" t="s">
        <v>137</v>
      </c>
      <c r="C61" s="36" t="s">
        <v>79</v>
      </c>
      <c r="D61" s="65" t="s">
        <v>142</v>
      </c>
      <c r="E61" s="29" t="s">
        <v>178</v>
      </c>
      <c r="F61" s="29" t="s">
        <v>190</v>
      </c>
      <c r="G61" s="29">
        <v>30</v>
      </c>
      <c r="H61" s="37">
        <v>20109</v>
      </c>
      <c r="I61" s="29">
        <v>5</v>
      </c>
      <c r="J61" s="38" t="s">
        <v>222</v>
      </c>
      <c r="K61" s="103">
        <v>3004664.90847024</v>
      </c>
      <c r="L61" s="103">
        <v>5402</v>
      </c>
      <c r="M61" s="101">
        <v>556.21342252318402</v>
      </c>
      <c r="N61" s="92">
        <v>1073.8699999999999</v>
      </c>
      <c r="O61" s="103">
        <v>2117309.3115297598</v>
      </c>
      <c r="P61" s="103">
        <v>186.90620000000001</v>
      </c>
      <c r="Q61" s="101">
        <v>11328.191956873299</v>
      </c>
      <c r="R61" s="93">
        <v>21737.68</v>
      </c>
      <c r="S61" s="29" t="str">
        <f t="shared" si="3"/>
        <v>1</v>
      </c>
      <c r="T61" s="29" t="str">
        <f t="shared" si="2"/>
        <v>1</v>
      </c>
      <c r="U61" s="29" t="str">
        <f t="shared" si="4"/>
        <v>1</v>
      </c>
    </row>
    <row r="62" spans="1:21" x14ac:dyDescent="0.4">
      <c r="A62" s="29" t="s">
        <v>188</v>
      </c>
      <c r="B62" s="36" t="s">
        <v>137</v>
      </c>
      <c r="C62" s="36" t="s">
        <v>83</v>
      </c>
      <c r="D62" s="65" t="s">
        <v>310</v>
      </c>
      <c r="E62" s="29" t="s">
        <v>178</v>
      </c>
      <c r="F62" s="29" t="s">
        <v>194</v>
      </c>
      <c r="G62" s="29">
        <v>30</v>
      </c>
      <c r="H62" s="37">
        <v>11895</v>
      </c>
      <c r="I62" s="29">
        <v>2</v>
      </c>
      <c r="J62" s="38" t="s">
        <v>225</v>
      </c>
      <c r="K62" s="103">
        <v>3008252.4626754699</v>
      </c>
      <c r="L62" s="103">
        <v>3398</v>
      </c>
      <c r="M62" s="101">
        <v>885.30090131708801</v>
      </c>
      <c r="N62" s="94">
        <v>1229.74</v>
      </c>
      <c r="O62" s="103">
        <v>1169221.3873245299</v>
      </c>
      <c r="P62" s="103">
        <v>109.9136</v>
      </c>
      <c r="Q62" s="101">
        <v>10637.6407225724</v>
      </c>
      <c r="R62" s="95">
        <v>22911.25</v>
      </c>
      <c r="S62" s="29" t="str">
        <f t="shared" si="3"/>
        <v>1</v>
      </c>
      <c r="T62" s="29" t="str">
        <f t="shared" si="2"/>
        <v>1</v>
      </c>
      <c r="U62" s="29" t="str">
        <f t="shared" si="4"/>
        <v>1</v>
      </c>
    </row>
    <row r="63" spans="1:21" x14ac:dyDescent="0.4">
      <c r="A63" s="29" t="s">
        <v>188</v>
      </c>
      <c r="B63" s="36" t="s">
        <v>137</v>
      </c>
      <c r="C63" s="36" t="s">
        <v>84</v>
      </c>
      <c r="D63" s="65" t="s">
        <v>143</v>
      </c>
      <c r="E63" s="29" t="s">
        <v>178</v>
      </c>
      <c r="F63" s="29" t="s">
        <v>190</v>
      </c>
      <c r="G63" s="29">
        <v>30</v>
      </c>
      <c r="H63" s="37">
        <v>36390</v>
      </c>
      <c r="I63" s="29">
        <v>6</v>
      </c>
      <c r="J63" s="38" t="s">
        <v>221</v>
      </c>
      <c r="K63" s="103">
        <v>5011752.1082628202</v>
      </c>
      <c r="L63" s="103">
        <v>5946</v>
      </c>
      <c r="M63" s="101">
        <v>842.87791931766299</v>
      </c>
      <c r="N63" s="92">
        <v>1086.96</v>
      </c>
      <c r="O63" s="103">
        <v>1794707.31173718</v>
      </c>
      <c r="P63" s="103">
        <v>180.8229</v>
      </c>
      <c r="Q63" s="101">
        <v>9925.2213726092104</v>
      </c>
      <c r="R63" s="93">
        <v>17604.39</v>
      </c>
      <c r="S63" s="29" t="str">
        <f t="shared" si="3"/>
        <v>1</v>
      </c>
      <c r="T63" s="29" t="str">
        <f t="shared" si="2"/>
        <v>1</v>
      </c>
      <c r="U63" s="29" t="str">
        <f t="shared" si="4"/>
        <v>1</v>
      </c>
    </row>
    <row r="64" spans="1:21" x14ac:dyDescent="0.4">
      <c r="A64" s="29" t="s">
        <v>188</v>
      </c>
      <c r="B64" s="36" t="s">
        <v>137</v>
      </c>
      <c r="C64" s="36" t="s">
        <v>85</v>
      </c>
      <c r="D64" s="65" t="s">
        <v>144</v>
      </c>
      <c r="E64" s="29" t="s">
        <v>178</v>
      </c>
      <c r="F64" s="29" t="s">
        <v>190</v>
      </c>
      <c r="G64" s="29">
        <v>30</v>
      </c>
      <c r="H64" s="37">
        <v>28641</v>
      </c>
      <c r="I64" s="29">
        <v>5</v>
      </c>
      <c r="J64" s="38" t="s">
        <v>222</v>
      </c>
      <c r="K64" s="103">
        <v>4276211.6044103904</v>
      </c>
      <c r="L64" s="103">
        <v>5314</v>
      </c>
      <c r="M64" s="101">
        <v>804.70673775129706</v>
      </c>
      <c r="N64" s="92">
        <v>1073.8699999999999</v>
      </c>
      <c r="O64" s="103">
        <v>2496208.27558961</v>
      </c>
      <c r="P64" s="103">
        <v>177.71469999999999</v>
      </c>
      <c r="Q64" s="101">
        <v>14046.1553016695</v>
      </c>
      <c r="R64" s="93">
        <v>21737.68</v>
      </c>
      <c r="S64" s="29" t="str">
        <f t="shared" si="3"/>
        <v>1</v>
      </c>
      <c r="T64" s="29" t="str">
        <f t="shared" si="2"/>
        <v>1</v>
      </c>
      <c r="U64" s="29" t="str">
        <f t="shared" si="4"/>
        <v>1</v>
      </c>
    </row>
    <row r="65" spans="1:21" x14ac:dyDescent="0.4">
      <c r="A65" s="29" t="s">
        <v>188</v>
      </c>
      <c r="B65" s="36" t="s">
        <v>98</v>
      </c>
      <c r="C65" s="36" t="s">
        <v>1</v>
      </c>
      <c r="D65" s="65" t="s">
        <v>311</v>
      </c>
      <c r="E65" s="29" t="s">
        <v>179</v>
      </c>
      <c r="F65" s="29" t="s">
        <v>189</v>
      </c>
      <c r="G65" s="29">
        <v>386</v>
      </c>
      <c r="H65" s="37">
        <v>100956</v>
      </c>
      <c r="I65" s="29">
        <v>16</v>
      </c>
      <c r="J65" s="38" t="s">
        <v>220</v>
      </c>
      <c r="K65" s="103">
        <v>8107692.7174222497</v>
      </c>
      <c r="L65" s="103">
        <v>30893</v>
      </c>
      <c r="M65" s="101">
        <v>262.44433099479699</v>
      </c>
      <c r="N65" s="92">
        <v>1243.31</v>
      </c>
      <c r="O65" s="103">
        <v>61736194.362577803</v>
      </c>
      <c r="P65" s="103">
        <v>2981.9629</v>
      </c>
      <c r="Q65" s="101">
        <v>20703.206724194199</v>
      </c>
      <c r="R65" s="93">
        <v>17265.5</v>
      </c>
      <c r="S65" s="29" t="str">
        <f t="shared" si="3"/>
        <v>1</v>
      </c>
      <c r="T65" s="29" t="str">
        <f t="shared" si="2"/>
        <v>0</v>
      </c>
      <c r="U65" s="29" t="str">
        <f t="shared" si="4"/>
        <v>0</v>
      </c>
    </row>
    <row r="66" spans="1:21" x14ac:dyDescent="0.4">
      <c r="A66" s="29" t="s">
        <v>188</v>
      </c>
      <c r="B66" s="36" t="s">
        <v>98</v>
      </c>
      <c r="C66" s="36" t="s">
        <v>6</v>
      </c>
      <c r="D66" s="65" t="s">
        <v>99</v>
      </c>
      <c r="E66" s="29" t="s">
        <v>178</v>
      </c>
      <c r="F66" s="29" t="s">
        <v>191</v>
      </c>
      <c r="G66" s="29">
        <v>70</v>
      </c>
      <c r="H66" s="37">
        <v>68869</v>
      </c>
      <c r="I66" s="29">
        <v>10</v>
      </c>
      <c r="J66" s="38" t="s">
        <v>223</v>
      </c>
      <c r="K66" s="103">
        <v>11479385.189117</v>
      </c>
      <c r="L66" s="103">
        <v>12517</v>
      </c>
      <c r="M66" s="101">
        <v>917.10355429551601</v>
      </c>
      <c r="N66" s="92">
        <v>1046.79</v>
      </c>
      <c r="O66" s="103">
        <v>5766414.5408830298</v>
      </c>
      <c r="P66" s="103">
        <v>538.90930000000003</v>
      </c>
      <c r="Q66" s="101">
        <v>10700.157783291201</v>
      </c>
      <c r="R66" s="93">
        <v>18473.98</v>
      </c>
      <c r="S66" s="29" t="str">
        <f t="shared" si="3"/>
        <v>1</v>
      </c>
      <c r="T66" s="29" t="str">
        <f t="shared" si="2"/>
        <v>1</v>
      </c>
      <c r="U66" s="29" t="str">
        <f t="shared" si="4"/>
        <v>1</v>
      </c>
    </row>
    <row r="67" spans="1:21" x14ac:dyDescent="0.4">
      <c r="A67" s="29" t="s">
        <v>188</v>
      </c>
      <c r="B67" s="36" t="s">
        <v>98</v>
      </c>
      <c r="C67" s="36" t="s">
        <v>7</v>
      </c>
      <c r="D67" s="65" t="s">
        <v>100</v>
      </c>
      <c r="E67" s="29" t="s">
        <v>178</v>
      </c>
      <c r="F67" s="29" t="s">
        <v>190</v>
      </c>
      <c r="G67" s="29">
        <v>40</v>
      </c>
      <c r="H67" s="37">
        <v>46327</v>
      </c>
      <c r="I67" s="29">
        <v>6</v>
      </c>
      <c r="J67" s="38" t="s">
        <v>221</v>
      </c>
      <c r="K67" s="103">
        <v>10517186.303769</v>
      </c>
      <c r="L67" s="103">
        <v>9005</v>
      </c>
      <c r="M67" s="101">
        <v>1167.9274074146599</v>
      </c>
      <c r="N67" s="92">
        <v>1086.96</v>
      </c>
      <c r="O67" s="103">
        <v>2907172.0162310102</v>
      </c>
      <c r="P67" s="103">
        <v>123.58150000000001</v>
      </c>
      <c r="Q67" s="101">
        <v>23524.330229290099</v>
      </c>
      <c r="R67" s="93">
        <v>17604.39</v>
      </c>
      <c r="S67" s="29" t="str">
        <f t="shared" si="3"/>
        <v>0</v>
      </c>
      <c r="T67" s="29" t="str">
        <f t="shared" si="2"/>
        <v>0</v>
      </c>
      <c r="U67" s="29" t="str">
        <f t="shared" si="4"/>
        <v>0</v>
      </c>
    </row>
    <row r="68" spans="1:21" x14ac:dyDescent="0.4">
      <c r="A68" s="29" t="s">
        <v>188</v>
      </c>
      <c r="B68" s="36" t="s">
        <v>98</v>
      </c>
      <c r="C68" s="36" t="s">
        <v>8</v>
      </c>
      <c r="D68" s="65" t="s">
        <v>101</v>
      </c>
      <c r="E68" s="29" t="s">
        <v>178</v>
      </c>
      <c r="F68" s="29" t="s">
        <v>192</v>
      </c>
      <c r="G68" s="29">
        <v>96</v>
      </c>
      <c r="H68" s="37">
        <v>80657</v>
      </c>
      <c r="I68" s="29">
        <v>12</v>
      </c>
      <c r="J68" s="38" t="s">
        <v>227</v>
      </c>
      <c r="K68" s="103">
        <v>11288206.932440899</v>
      </c>
      <c r="L68" s="103">
        <v>14812</v>
      </c>
      <c r="M68" s="101">
        <v>762.09876670543497</v>
      </c>
      <c r="N68" s="94">
        <v>1080.93</v>
      </c>
      <c r="O68" s="103">
        <v>10034335.5275591</v>
      </c>
      <c r="P68" s="103">
        <v>633.08609999999999</v>
      </c>
      <c r="Q68" s="101">
        <v>15849.874965757601</v>
      </c>
      <c r="R68" s="95">
        <v>18988.419999999998</v>
      </c>
      <c r="S68" s="29" t="str">
        <f t="shared" ref="S68:S91" si="5">IF(AND(M68&lt;=N68),"1","0")</f>
        <v>1</v>
      </c>
      <c r="T68" s="29" t="str">
        <f t="shared" si="2"/>
        <v>1</v>
      </c>
      <c r="U68" s="29" t="str">
        <f t="shared" ref="U68:U91" si="6">IF(AND(M68&lt;=N68,Q68&lt;=R68),"1","0")</f>
        <v>1</v>
      </c>
    </row>
    <row r="69" spans="1:21" x14ac:dyDescent="0.4">
      <c r="A69" s="29" t="s">
        <v>188</v>
      </c>
      <c r="B69" s="36" t="s">
        <v>98</v>
      </c>
      <c r="C69" s="36" t="s">
        <v>9</v>
      </c>
      <c r="D69" s="65" t="s">
        <v>102</v>
      </c>
      <c r="E69" s="29" t="s">
        <v>178</v>
      </c>
      <c r="F69" s="29" t="s">
        <v>191</v>
      </c>
      <c r="G69" s="29">
        <v>60</v>
      </c>
      <c r="H69" s="37">
        <v>52638</v>
      </c>
      <c r="I69" s="29">
        <v>10</v>
      </c>
      <c r="J69" s="38" t="s">
        <v>223</v>
      </c>
      <c r="K69" s="103">
        <v>9523600.6082923394</v>
      </c>
      <c r="L69" s="103">
        <v>9695</v>
      </c>
      <c r="M69" s="101">
        <v>982.32084665212403</v>
      </c>
      <c r="N69" s="92">
        <v>1046.79</v>
      </c>
      <c r="O69" s="103">
        <v>3337104.48170766</v>
      </c>
      <c r="P69" s="103">
        <v>224.3313</v>
      </c>
      <c r="Q69" s="101">
        <v>14875.7863111731</v>
      </c>
      <c r="R69" s="93">
        <v>18473.98</v>
      </c>
      <c r="S69" s="29" t="str">
        <f t="shared" si="5"/>
        <v>1</v>
      </c>
      <c r="T69" s="29" t="str">
        <f t="shared" ref="T69:T91" si="7">IF(AND(Q69&lt;=R69),"1","0")</f>
        <v>1</v>
      </c>
      <c r="U69" s="29" t="str">
        <f t="shared" si="6"/>
        <v>1</v>
      </c>
    </row>
    <row r="70" spans="1:21" x14ac:dyDescent="0.4">
      <c r="A70" s="29" t="s">
        <v>188</v>
      </c>
      <c r="B70" s="36" t="s">
        <v>98</v>
      </c>
      <c r="C70" s="36" t="s">
        <v>80</v>
      </c>
      <c r="D70" s="65" t="s">
        <v>298</v>
      </c>
      <c r="E70" s="29" t="s">
        <v>178</v>
      </c>
      <c r="F70" s="29" t="s">
        <v>190</v>
      </c>
      <c r="G70" s="29">
        <v>30</v>
      </c>
      <c r="H70" s="37">
        <v>28535</v>
      </c>
      <c r="I70" s="29">
        <v>5</v>
      </c>
      <c r="J70" s="38" t="s">
        <v>222</v>
      </c>
      <c r="K70" s="103">
        <v>6479851.3031745497</v>
      </c>
      <c r="L70" s="103">
        <v>6741</v>
      </c>
      <c r="M70" s="101">
        <v>961.25965037450601</v>
      </c>
      <c r="N70" s="92">
        <v>1073.8699999999999</v>
      </c>
      <c r="O70" s="103">
        <v>3804687.6868254598</v>
      </c>
      <c r="P70" s="103">
        <v>247.95869999999999</v>
      </c>
      <c r="Q70" s="101">
        <v>15344.037885444101</v>
      </c>
      <c r="R70" s="93">
        <v>21737.68</v>
      </c>
      <c r="S70" s="29" t="str">
        <f t="shared" si="5"/>
        <v>1</v>
      </c>
      <c r="T70" s="29" t="str">
        <f t="shared" si="7"/>
        <v>1</v>
      </c>
      <c r="U70" s="29" t="str">
        <f t="shared" si="6"/>
        <v>1</v>
      </c>
    </row>
    <row r="71" spans="1:21" x14ac:dyDescent="0.4">
      <c r="A71" s="29" t="s">
        <v>188</v>
      </c>
      <c r="B71" s="36" t="s">
        <v>103</v>
      </c>
      <c r="C71" s="36" t="s">
        <v>0</v>
      </c>
      <c r="D71" s="65" t="s">
        <v>104</v>
      </c>
      <c r="E71" s="29" t="s">
        <v>177</v>
      </c>
      <c r="F71" s="29" t="s">
        <v>195</v>
      </c>
      <c r="G71" s="29">
        <v>1141</v>
      </c>
      <c r="H71" s="37">
        <v>259662</v>
      </c>
      <c r="I71" s="29">
        <v>20</v>
      </c>
      <c r="J71" s="38" t="s">
        <v>231</v>
      </c>
      <c r="K71" s="103">
        <v>140905288.35406899</v>
      </c>
      <c r="L71" s="103">
        <v>82352</v>
      </c>
      <c r="M71" s="101">
        <v>1711.01234158331</v>
      </c>
      <c r="N71" s="92">
        <v>2065.48</v>
      </c>
      <c r="O71" s="103">
        <v>258348315.185931</v>
      </c>
      <c r="P71" s="103">
        <v>16043.592500000001</v>
      </c>
      <c r="Q71" s="101">
        <v>16102.896853427999</v>
      </c>
      <c r="R71" s="93">
        <v>17855.66</v>
      </c>
      <c r="S71" s="29" t="str">
        <f t="shared" si="5"/>
        <v>1</v>
      </c>
      <c r="T71" s="29" t="str">
        <f t="shared" si="7"/>
        <v>1</v>
      </c>
      <c r="U71" s="29" t="str">
        <f t="shared" si="6"/>
        <v>1</v>
      </c>
    </row>
    <row r="72" spans="1:21" x14ac:dyDescent="0.4">
      <c r="A72" s="29" t="s">
        <v>188</v>
      </c>
      <c r="B72" s="36" t="s">
        <v>103</v>
      </c>
      <c r="C72" s="36" t="s">
        <v>10</v>
      </c>
      <c r="D72" s="65" t="s">
        <v>105</v>
      </c>
      <c r="E72" s="29" t="s">
        <v>178</v>
      </c>
      <c r="F72" s="29" t="s">
        <v>191</v>
      </c>
      <c r="G72" s="29">
        <v>60</v>
      </c>
      <c r="H72" s="37">
        <v>50641</v>
      </c>
      <c r="I72" s="29">
        <v>10</v>
      </c>
      <c r="J72" s="38" t="s">
        <v>223</v>
      </c>
      <c r="K72" s="103">
        <v>11159716.125792</v>
      </c>
      <c r="L72" s="103">
        <v>14391</v>
      </c>
      <c r="M72" s="101">
        <v>775.46495210839998</v>
      </c>
      <c r="N72" s="92">
        <v>1046.79</v>
      </c>
      <c r="O72" s="103">
        <v>4021985.3742080098</v>
      </c>
      <c r="P72" s="103">
        <v>373.02210000000002</v>
      </c>
      <c r="Q72" s="101">
        <v>10782.1637758407</v>
      </c>
      <c r="R72" s="93">
        <v>18473.98</v>
      </c>
      <c r="S72" s="29" t="str">
        <f t="shared" si="5"/>
        <v>1</v>
      </c>
      <c r="T72" s="29" t="str">
        <f t="shared" si="7"/>
        <v>1</v>
      </c>
      <c r="U72" s="29" t="str">
        <f t="shared" si="6"/>
        <v>1</v>
      </c>
    </row>
    <row r="73" spans="1:21" x14ac:dyDescent="0.4">
      <c r="A73" s="29" t="s">
        <v>188</v>
      </c>
      <c r="B73" s="36" t="s">
        <v>103</v>
      </c>
      <c r="C73" s="36" t="s">
        <v>11</v>
      </c>
      <c r="D73" s="65" t="s">
        <v>106</v>
      </c>
      <c r="E73" s="29" t="s">
        <v>178</v>
      </c>
      <c r="F73" s="29" t="s">
        <v>191</v>
      </c>
      <c r="G73" s="29">
        <v>60</v>
      </c>
      <c r="H73" s="37">
        <v>48600</v>
      </c>
      <c r="I73" s="29">
        <v>9</v>
      </c>
      <c r="J73" s="38" t="s">
        <v>287</v>
      </c>
      <c r="K73" s="103">
        <v>7496658.5564424302</v>
      </c>
      <c r="L73" s="103">
        <v>10057</v>
      </c>
      <c r="M73" s="101">
        <v>745.416978864714</v>
      </c>
      <c r="N73" s="92">
        <v>1020.34</v>
      </c>
      <c r="O73" s="103">
        <v>3548395.0735575599</v>
      </c>
      <c r="P73" s="103">
        <v>305.44150000000002</v>
      </c>
      <c r="Q73" s="101">
        <v>11617.2657401092</v>
      </c>
      <c r="R73" s="95">
        <v>17398.11</v>
      </c>
      <c r="S73" s="29" t="str">
        <f t="shared" si="5"/>
        <v>1</v>
      </c>
      <c r="T73" s="29" t="str">
        <f t="shared" si="7"/>
        <v>1</v>
      </c>
      <c r="U73" s="29" t="str">
        <f t="shared" si="6"/>
        <v>1</v>
      </c>
    </row>
    <row r="74" spans="1:21" x14ac:dyDescent="0.4">
      <c r="A74" s="39" t="s">
        <v>188</v>
      </c>
      <c r="B74" s="40" t="s">
        <v>103</v>
      </c>
      <c r="C74" s="40" t="s">
        <v>12</v>
      </c>
      <c r="D74" s="67" t="s">
        <v>107</v>
      </c>
      <c r="E74" s="39" t="s">
        <v>179</v>
      </c>
      <c r="F74" s="39" t="s">
        <v>189</v>
      </c>
      <c r="G74" s="39">
        <v>280</v>
      </c>
      <c r="H74" s="41">
        <v>82745</v>
      </c>
      <c r="I74" s="39">
        <v>16</v>
      </c>
      <c r="J74" s="38" t="s">
        <v>220</v>
      </c>
      <c r="K74" s="103">
        <v>22018060.6761415</v>
      </c>
      <c r="L74" s="103">
        <v>34363</v>
      </c>
      <c r="M74" s="101">
        <v>640.74908116699601</v>
      </c>
      <c r="N74" s="92">
        <v>1243.31</v>
      </c>
      <c r="O74" s="103">
        <v>37239164.693858497</v>
      </c>
      <c r="P74" s="103">
        <v>3090.19</v>
      </c>
      <c r="Q74" s="101">
        <v>12050.768623890001</v>
      </c>
      <c r="R74" s="93">
        <v>17265.5</v>
      </c>
      <c r="S74" s="29" t="str">
        <f t="shared" si="5"/>
        <v>1</v>
      </c>
      <c r="T74" s="29" t="str">
        <f t="shared" si="7"/>
        <v>1</v>
      </c>
      <c r="U74" s="29" t="str">
        <f t="shared" si="6"/>
        <v>1</v>
      </c>
    </row>
    <row r="75" spans="1:21" x14ac:dyDescent="0.4">
      <c r="A75" s="29" t="s">
        <v>188</v>
      </c>
      <c r="B75" s="36" t="s">
        <v>103</v>
      </c>
      <c r="C75" s="36" t="s">
        <v>13</v>
      </c>
      <c r="D75" s="65" t="s">
        <v>108</v>
      </c>
      <c r="E75" s="29" t="s">
        <v>178</v>
      </c>
      <c r="F75" s="29" t="s">
        <v>194</v>
      </c>
      <c r="G75" s="29">
        <v>10</v>
      </c>
      <c r="H75" s="37">
        <v>3965</v>
      </c>
      <c r="I75" s="29">
        <v>2</v>
      </c>
      <c r="J75" s="38" t="s">
        <v>225</v>
      </c>
      <c r="K75" s="103">
        <v>2945153.28290398</v>
      </c>
      <c r="L75" s="103">
        <v>3035</v>
      </c>
      <c r="M75" s="101">
        <v>970.39646883162504</v>
      </c>
      <c r="N75" s="94">
        <v>1229.74</v>
      </c>
      <c r="O75" s="103">
        <v>1162504.6070960199</v>
      </c>
      <c r="P75" s="103">
        <v>76.861599999999996</v>
      </c>
      <c r="Q75" s="101">
        <v>15124.6475105387</v>
      </c>
      <c r="R75" s="95">
        <v>22911.25</v>
      </c>
      <c r="S75" s="29" t="str">
        <f t="shared" si="5"/>
        <v>1</v>
      </c>
      <c r="T75" s="29" t="str">
        <f t="shared" si="7"/>
        <v>1</v>
      </c>
      <c r="U75" s="29" t="str">
        <f t="shared" si="6"/>
        <v>1</v>
      </c>
    </row>
    <row r="76" spans="1:21" x14ac:dyDescent="0.4">
      <c r="A76" s="29" t="s">
        <v>188</v>
      </c>
      <c r="B76" s="36" t="s">
        <v>103</v>
      </c>
      <c r="C76" s="36" t="s">
        <v>14</v>
      </c>
      <c r="D76" s="65" t="s">
        <v>109</v>
      </c>
      <c r="E76" s="29" t="s">
        <v>178</v>
      </c>
      <c r="F76" s="29" t="s">
        <v>190</v>
      </c>
      <c r="G76" s="29">
        <v>40</v>
      </c>
      <c r="H76" s="37">
        <v>36047</v>
      </c>
      <c r="I76" s="29">
        <v>6</v>
      </c>
      <c r="J76" s="38" t="s">
        <v>221</v>
      </c>
      <c r="K76" s="103">
        <v>7601501.5780550102</v>
      </c>
      <c r="L76" s="103">
        <v>9197</v>
      </c>
      <c r="M76" s="101">
        <v>826.51968881755101</v>
      </c>
      <c r="N76" s="92">
        <v>1086.96</v>
      </c>
      <c r="O76" s="103">
        <v>3364555.40194498</v>
      </c>
      <c r="P76" s="103">
        <v>288.22910000000002</v>
      </c>
      <c r="Q76" s="101">
        <v>11673.198167516701</v>
      </c>
      <c r="R76" s="93">
        <v>17604.39</v>
      </c>
      <c r="S76" s="29" t="str">
        <f t="shared" si="5"/>
        <v>1</v>
      </c>
      <c r="T76" s="29" t="str">
        <f t="shared" si="7"/>
        <v>1</v>
      </c>
      <c r="U76" s="29" t="str">
        <f t="shared" si="6"/>
        <v>1</v>
      </c>
    </row>
    <row r="77" spans="1:21" x14ac:dyDescent="0.4">
      <c r="A77" s="29" t="s">
        <v>188</v>
      </c>
      <c r="B77" s="36" t="s">
        <v>103</v>
      </c>
      <c r="C77" s="36" t="s">
        <v>15</v>
      </c>
      <c r="D77" s="65" t="s">
        <v>110</v>
      </c>
      <c r="E77" s="29" t="s">
        <v>178</v>
      </c>
      <c r="F77" s="29" t="s">
        <v>192</v>
      </c>
      <c r="G77" s="29">
        <v>150</v>
      </c>
      <c r="H77" s="37">
        <v>90398</v>
      </c>
      <c r="I77" s="29">
        <v>13</v>
      </c>
      <c r="J77" s="38" t="s">
        <v>224</v>
      </c>
      <c r="K77" s="103">
        <v>17012243.617781401</v>
      </c>
      <c r="L77" s="103">
        <v>18923</v>
      </c>
      <c r="M77" s="101">
        <v>899.02465876348197</v>
      </c>
      <c r="N77" s="92">
        <v>1042.3</v>
      </c>
      <c r="O77" s="103">
        <v>16920799.972218599</v>
      </c>
      <c r="P77" s="103">
        <v>1518.6107999999999</v>
      </c>
      <c r="Q77" s="101">
        <v>11142.2887103257</v>
      </c>
      <c r="R77" s="93">
        <v>16943.490000000002</v>
      </c>
      <c r="S77" s="29" t="str">
        <f t="shared" si="5"/>
        <v>1</v>
      </c>
      <c r="T77" s="29" t="str">
        <f t="shared" si="7"/>
        <v>1</v>
      </c>
      <c r="U77" s="29" t="str">
        <f t="shared" si="6"/>
        <v>1</v>
      </c>
    </row>
    <row r="78" spans="1:21" x14ac:dyDescent="0.4">
      <c r="A78" s="29" t="s">
        <v>188</v>
      </c>
      <c r="B78" s="36" t="s">
        <v>103</v>
      </c>
      <c r="C78" s="36" t="s">
        <v>16</v>
      </c>
      <c r="D78" s="65" t="s">
        <v>111</v>
      </c>
      <c r="E78" s="29" t="s">
        <v>178</v>
      </c>
      <c r="F78" s="29" t="s">
        <v>190</v>
      </c>
      <c r="G78" s="29">
        <v>35</v>
      </c>
      <c r="H78" s="37">
        <v>24618</v>
      </c>
      <c r="I78" s="29">
        <v>5</v>
      </c>
      <c r="J78" s="38" t="s">
        <v>222</v>
      </c>
      <c r="K78" s="103">
        <v>4885616.1671594698</v>
      </c>
      <c r="L78" s="103">
        <v>6300</v>
      </c>
      <c r="M78" s="101">
        <v>775.49462970785203</v>
      </c>
      <c r="N78" s="92">
        <v>1073.8699999999999</v>
      </c>
      <c r="O78" s="103">
        <v>2320789.9528405298</v>
      </c>
      <c r="P78" s="103">
        <v>236.31</v>
      </c>
      <c r="Q78" s="101">
        <v>9820.9553249567507</v>
      </c>
      <c r="R78" s="93">
        <v>21737.68</v>
      </c>
      <c r="S78" s="29" t="str">
        <f t="shared" si="5"/>
        <v>1</v>
      </c>
      <c r="T78" s="29" t="str">
        <f t="shared" si="7"/>
        <v>1</v>
      </c>
      <c r="U78" s="29" t="str">
        <f t="shared" si="6"/>
        <v>1</v>
      </c>
    </row>
    <row r="79" spans="1:21" x14ac:dyDescent="0.4">
      <c r="A79" s="29" t="s">
        <v>188</v>
      </c>
      <c r="B79" s="36" t="s">
        <v>103</v>
      </c>
      <c r="C79" s="36" t="s">
        <v>17</v>
      </c>
      <c r="D79" s="65" t="s">
        <v>112</v>
      </c>
      <c r="E79" s="29" t="s">
        <v>178</v>
      </c>
      <c r="F79" s="29" t="s">
        <v>190</v>
      </c>
      <c r="G79" s="29">
        <v>34</v>
      </c>
      <c r="H79" s="37">
        <v>29397</v>
      </c>
      <c r="I79" s="29">
        <v>5</v>
      </c>
      <c r="J79" s="38" t="s">
        <v>222</v>
      </c>
      <c r="K79" s="103">
        <v>6285518.0735828001</v>
      </c>
      <c r="L79" s="103">
        <v>9759</v>
      </c>
      <c r="M79" s="101">
        <v>644.07399053005395</v>
      </c>
      <c r="N79" s="92">
        <v>1073.8699999999999</v>
      </c>
      <c r="O79" s="103">
        <v>1970307.3364172</v>
      </c>
      <c r="P79" s="103">
        <v>193.80770000000001</v>
      </c>
      <c r="Q79" s="101">
        <v>10166.3005980526</v>
      </c>
      <c r="R79" s="93">
        <v>21737.68</v>
      </c>
      <c r="S79" s="29" t="str">
        <f t="shared" si="5"/>
        <v>1</v>
      </c>
      <c r="T79" s="29" t="str">
        <f t="shared" si="7"/>
        <v>1</v>
      </c>
      <c r="U79" s="29" t="str">
        <f t="shared" si="6"/>
        <v>1</v>
      </c>
    </row>
    <row r="80" spans="1:21" x14ac:dyDescent="0.4">
      <c r="A80" s="29" t="s">
        <v>188</v>
      </c>
      <c r="B80" s="36" t="s">
        <v>103</v>
      </c>
      <c r="C80" s="36" t="s">
        <v>18</v>
      </c>
      <c r="D80" s="65" t="s">
        <v>113</v>
      </c>
      <c r="E80" s="29" t="s">
        <v>178</v>
      </c>
      <c r="F80" s="29" t="s">
        <v>190</v>
      </c>
      <c r="G80" s="29">
        <v>30</v>
      </c>
      <c r="H80" s="37">
        <v>35670</v>
      </c>
      <c r="I80" s="29">
        <v>6</v>
      </c>
      <c r="J80" s="38" t="s">
        <v>221</v>
      </c>
      <c r="K80" s="103">
        <v>6614454.8341822196</v>
      </c>
      <c r="L80" s="103">
        <v>8973</v>
      </c>
      <c r="M80" s="101">
        <v>737.15087865621501</v>
      </c>
      <c r="N80" s="92">
        <v>1086.96</v>
      </c>
      <c r="O80" s="103">
        <v>3506440.3258177801</v>
      </c>
      <c r="P80" s="103">
        <v>269.23</v>
      </c>
      <c r="Q80" s="101">
        <v>13023.958421490101</v>
      </c>
      <c r="R80" s="93">
        <v>17604.39</v>
      </c>
      <c r="S80" s="29" t="str">
        <f t="shared" si="5"/>
        <v>1</v>
      </c>
      <c r="T80" s="29" t="str">
        <f t="shared" si="7"/>
        <v>1</v>
      </c>
      <c r="U80" s="29" t="str">
        <f t="shared" si="6"/>
        <v>1</v>
      </c>
    </row>
    <row r="81" spans="1:21" x14ac:dyDescent="0.4">
      <c r="A81" s="29" t="s">
        <v>188</v>
      </c>
      <c r="B81" s="36" t="s">
        <v>103</v>
      </c>
      <c r="C81" s="36" t="s">
        <v>19</v>
      </c>
      <c r="D81" s="65" t="s">
        <v>114</v>
      </c>
      <c r="E81" s="29" t="s">
        <v>178</v>
      </c>
      <c r="F81" s="29" t="s">
        <v>191</v>
      </c>
      <c r="G81" s="29">
        <v>60</v>
      </c>
      <c r="H81" s="37">
        <v>42557</v>
      </c>
      <c r="I81" s="29">
        <v>9</v>
      </c>
      <c r="J81" s="38" t="s">
        <v>287</v>
      </c>
      <c r="K81" s="103">
        <v>9857190.2237668093</v>
      </c>
      <c r="L81" s="103">
        <v>10977</v>
      </c>
      <c r="M81" s="101">
        <v>897.98580885185504</v>
      </c>
      <c r="N81" s="92">
        <v>1020.34</v>
      </c>
      <c r="O81" s="103">
        <v>4827858.1762331901</v>
      </c>
      <c r="P81" s="103">
        <v>426.46719999999999</v>
      </c>
      <c r="Q81" s="101">
        <v>11320.5849740219</v>
      </c>
      <c r="R81" s="95">
        <v>17398.11</v>
      </c>
      <c r="S81" s="29" t="str">
        <f t="shared" si="5"/>
        <v>1</v>
      </c>
      <c r="T81" s="29" t="str">
        <f t="shared" si="7"/>
        <v>1</v>
      </c>
      <c r="U81" s="29" t="str">
        <f t="shared" si="6"/>
        <v>1</v>
      </c>
    </row>
    <row r="82" spans="1:21" x14ac:dyDescent="0.4">
      <c r="A82" s="29" t="s">
        <v>188</v>
      </c>
      <c r="B82" s="36" t="s">
        <v>103</v>
      </c>
      <c r="C82" s="36" t="s">
        <v>20</v>
      </c>
      <c r="D82" s="65" t="s">
        <v>115</v>
      </c>
      <c r="E82" s="29" t="s">
        <v>178</v>
      </c>
      <c r="F82" s="29" t="s">
        <v>192</v>
      </c>
      <c r="G82" s="29">
        <v>137</v>
      </c>
      <c r="H82" s="37">
        <v>85449</v>
      </c>
      <c r="I82" s="29">
        <v>13</v>
      </c>
      <c r="J82" s="38" t="s">
        <v>224</v>
      </c>
      <c r="K82" s="103">
        <v>13424440.870766399</v>
      </c>
      <c r="L82" s="103">
        <v>25523</v>
      </c>
      <c r="M82" s="101">
        <v>525.97425344851297</v>
      </c>
      <c r="N82" s="92">
        <v>1042.3</v>
      </c>
      <c r="O82" s="103">
        <v>15633055.7492336</v>
      </c>
      <c r="P82" s="103">
        <v>1480.1077</v>
      </c>
      <c r="Q82" s="101">
        <v>10562.106898865301</v>
      </c>
      <c r="R82" s="93">
        <v>16943.490000000002</v>
      </c>
      <c r="S82" s="29" t="str">
        <f t="shared" si="5"/>
        <v>1</v>
      </c>
      <c r="T82" s="29" t="str">
        <f t="shared" si="7"/>
        <v>1</v>
      </c>
      <c r="U82" s="29" t="str">
        <f t="shared" si="6"/>
        <v>1</v>
      </c>
    </row>
    <row r="83" spans="1:21" x14ac:dyDescent="0.4">
      <c r="A83" s="29" t="s">
        <v>188</v>
      </c>
      <c r="B83" s="36" t="s">
        <v>103</v>
      </c>
      <c r="C83" s="36" t="s">
        <v>21</v>
      </c>
      <c r="D83" s="65" t="s">
        <v>312</v>
      </c>
      <c r="E83" s="29" t="s">
        <v>178</v>
      </c>
      <c r="F83" s="29" t="s">
        <v>190</v>
      </c>
      <c r="G83" s="29">
        <v>70</v>
      </c>
      <c r="H83" s="37">
        <v>46637</v>
      </c>
      <c r="I83" s="29">
        <v>6</v>
      </c>
      <c r="J83" s="38" t="s">
        <v>221</v>
      </c>
      <c r="K83" s="103">
        <v>6570311.1128866998</v>
      </c>
      <c r="L83" s="103">
        <v>11660</v>
      </c>
      <c r="M83" s="101">
        <v>563.491519115497</v>
      </c>
      <c r="N83" s="92">
        <v>1086.96</v>
      </c>
      <c r="O83" s="103">
        <v>4585508.0471133003</v>
      </c>
      <c r="P83" s="103">
        <v>420.88529999999997</v>
      </c>
      <c r="Q83" s="101">
        <v>10894.9113858652</v>
      </c>
      <c r="R83" s="93">
        <v>17604.39</v>
      </c>
      <c r="S83" s="29" t="str">
        <f t="shared" si="5"/>
        <v>1</v>
      </c>
      <c r="T83" s="29" t="str">
        <f t="shared" si="7"/>
        <v>1</v>
      </c>
      <c r="U83" s="29" t="str">
        <f t="shared" si="6"/>
        <v>1</v>
      </c>
    </row>
    <row r="84" spans="1:21" x14ac:dyDescent="0.4">
      <c r="A84" s="29" t="s">
        <v>188</v>
      </c>
      <c r="B84" s="36" t="s">
        <v>103</v>
      </c>
      <c r="C84" s="36" t="s">
        <v>22</v>
      </c>
      <c r="D84" s="65" t="s">
        <v>116</v>
      </c>
      <c r="E84" s="29" t="s">
        <v>178</v>
      </c>
      <c r="F84" s="29" t="s">
        <v>192</v>
      </c>
      <c r="G84" s="29">
        <v>122</v>
      </c>
      <c r="H84" s="37">
        <v>87744</v>
      </c>
      <c r="I84" s="29">
        <v>13</v>
      </c>
      <c r="J84" s="38" t="s">
        <v>224</v>
      </c>
      <c r="K84" s="103">
        <v>16059354.0656923</v>
      </c>
      <c r="L84" s="103">
        <v>20276</v>
      </c>
      <c r="M84" s="101">
        <v>792.03758461689995</v>
      </c>
      <c r="N84" s="92">
        <v>1042.3</v>
      </c>
      <c r="O84" s="103">
        <v>9503891.0343077406</v>
      </c>
      <c r="P84" s="103">
        <v>921.06079999999997</v>
      </c>
      <c r="Q84" s="101">
        <v>10318.4187561861</v>
      </c>
      <c r="R84" s="93">
        <v>16943.490000000002</v>
      </c>
      <c r="S84" s="29" t="str">
        <f t="shared" si="5"/>
        <v>1</v>
      </c>
      <c r="T84" s="29" t="str">
        <f t="shared" si="7"/>
        <v>1</v>
      </c>
      <c r="U84" s="29" t="str">
        <f t="shared" si="6"/>
        <v>1</v>
      </c>
    </row>
    <row r="85" spans="1:21" x14ac:dyDescent="0.4">
      <c r="A85" s="29" t="s">
        <v>188</v>
      </c>
      <c r="B85" s="36" t="s">
        <v>103</v>
      </c>
      <c r="C85" s="36" t="s">
        <v>23</v>
      </c>
      <c r="D85" s="65" t="s">
        <v>117</v>
      </c>
      <c r="E85" s="29" t="s">
        <v>178</v>
      </c>
      <c r="F85" s="29" t="s">
        <v>190</v>
      </c>
      <c r="G85" s="29">
        <v>30</v>
      </c>
      <c r="H85" s="37">
        <v>22227</v>
      </c>
      <c r="I85" s="29">
        <v>5</v>
      </c>
      <c r="J85" s="38" t="s">
        <v>222</v>
      </c>
      <c r="K85" s="103">
        <v>5301553.3552745497</v>
      </c>
      <c r="L85" s="103">
        <v>6053</v>
      </c>
      <c r="M85" s="101">
        <v>875.85550227565602</v>
      </c>
      <c r="N85" s="92">
        <v>1073.8699999999999</v>
      </c>
      <c r="O85" s="103">
        <v>1843821.6547254501</v>
      </c>
      <c r="P85" s="103">
        <v>192.3391</v>
      </c>
      <c r="Q85" s="101">
        <v>9586.3069689181903</v>
      </c>
      <c r="R85" s="93">
        <v>21737.68</v>
      </c>
      <c r="S85" s="29" t="str">
        <f t="shared" si="5"/>
        <v>1</v>
      </c>
      <c r="T85" s="29" t="str">
        <f t="shared" si="7"/>
        <v>1</v>
      </c>
      <c r="U85" s="29" t="str">
        <f t="shared" si="6"/>
        <v>1</v>
      </c>
    </row>
    <row r="86" spans="1:21" x14ac:dyDescent="0.4">
      <c r="A86" s="29" t="s">
        <v>188</v>
      </c>
      <c r="B86" s="36" t="s">
        <v>103</v>
      </c>
      <c r="C86" s="36" t="s">
        <v>24</v>
      </c>
      <c r="D86" s="65" t="s">
        <v>118</v>
      </c>
      <c r="E86" s="29" t="s">
        <v>178</v>
      </c>
      <c r="F86" s="29" t="s">
        <v>190</v>
      </c>
      <c r="G86" s="29">
        <v>34</v>
      </c>
      <c r="H86" s="37">
        <v>20829</v>
      </c>
      <c r="I86" s="29">
        <v>5</v>
      </c>
      <c r="J86" s="38" t="s">
        <v>222</v>
      </c>
      <c r="K86" s="103">
        <v>5443401.68791869</v>
      </c>
      <c r="L86" s="103">
        <v>7061</v>
      </c>
      <c r="M86" s="101">
        <v>770.910874935376</v>
      </c>
      <c r="N86" s="92">
        <v>1073.8699999999999</v>
      </c>
      <c r="O86" s="103">
        <v>1718461.61208131</v>
      </c>
      <c r="P86" s="103">
        <v>139.61920000000001</v>
      </c>
      <c r="Q86" s="101">
        <v>12308.204115775699</v>
      </c>
      <c r="R86" s="93">
        <v>21737.68</v>
      </c>
      <c r="S86" s="29" t="str">
        <f t="shared" si="5"/>
        <v>1</v>
      </c>
      <c r="T86" s="29" t="str">
        <f t="shared" si="7"/>
        <v>1</v>
      </c>
      <c r="U86" s="29" t="str">
        <f t="shared" si="6"/>
        <v>1</v>
      </c>
    </row>
    <row r="87" spans="1:21" x14ac:dyDescent="0.4">
      <c r="A87" s="29" t="s">
        <v>188</v>
      </c>
      <c r="B87" s="36" t="s">
        <v>103</v>
      </c>
      <c r="C87" s="36" t="s">
        <v>25</v>
      </c>
      <c r="D87" s="65" t="s">
        <v>119</v>
      </c>
      <c r="E87" s="29" t="s">
        <v>178</v>
      </c>
      <c r="F87" s="29" t="s">
        <v>190</v>
      </c>
      <c r="G87" s="29">
        <v>30</v>
      </c>
      <c r="H87" s="37">
        <v>23288</v>
      </c>
      <c r="I87" s="29">
        <v>5</v>
      </c>
      <c r="J87" s="38" t="s">
        <v>222</v>
      </c>
      <c r="K87" s="103">
        <v>4102148.50650984</v>
      </c>
      <c r="L87" s="103">
        <v>4803</v>
      </c>
      <c r="M87" s="101">
        <v>854.08047189461695</v>
      </c>
      <c r="N87" s="92">
        <v>1073.8699999999999</v>
      </c>
      <c r="O87" s="103">
        <v>2832203.8734901599</v>
      </c>
      <c r="P87" s="103">
        <v>124.67959999999999</v>
      </c>
      <c r="Q87" s="101">
        <v>22715.856270714299</v>
      </c>
      <c r="R87" s="93">
        <v>21737.68</v>
      </c>
      <c r="S87" s="29" t="str">
        <f t="shared" si="5"/>
        <v>1</v>
      </c>
      <c r="T87" s="29" t="str">
        <f t="shared" si="7"/>
        <v>0</v>
      </c>
      <c r="U87" s="29" t="str">
        <f t="shared" si="6"/>
        <v>0</v>
      </c>
    </row>
    <row r="88" spans="1:21" x14ac:dyDescent="0.4">
      <c r="A88" s="29" t="s">
        <v>188</v>
      </c>
      <c r="B88" s="36" t="s">
        <v>103</v>
      </c>
      <c r="C88" s="36" t="s">
        <v>26</v>
      </c>
      <c r="D88" s="65" t="s">
        <v>120</v>
      </c>
      <c r="E88" s="29" t="s">
        <v>178</v>
      </c>
      <c r="F88" s="29" t="s">
        <v>190</v>
      </c>
      <c r="G88" s="29">
        <v>40</v>
      </c>
      <c r="H88" s="37">
        <v>19370</v>
      </c>
      <c r="I88" s="29">
        <v>5</v>
      </c>
      <c r="J88" s="38" t="s">
        <v>222</v>
      </c>
      <c r="K88" s="103">
        <v>5077066.4889449095</v>
      </c>
      <c r="L88" s="103">
        <v>6291</v>
      </c>
      <c r="M88" s="101">
        <v>807.03647892940899</v>
      </c>
      <c r="N88" s="92">
        <v>1073.8699999999999</v>
      </c>
      <c r="O88" s="103">
        <v>2204702.7510550902</v>
      </c>
      <c r="P88" s="103">
        <v>204.3297</v>
      </c>
      <c r="Q88" s="101">
        <v>10789.9279989893</v>
      </c>
      <c r="R88" s="93">
        <v>21737.68</v>
      </c>
      <c r="S88" s="29" t="str">
        <f t="shared" si="5"/>
        <v>1</v>
      </c>
      <c r="T88" s="29" t="str">
        <f t="shared" si="7"/>
        <v>1</v>
      </c>
      <c r="U88" s="29" t="str">
        <f t="shared" si="6"/>
        <v>1</v>
      </c>
    </row>
    <row r="89" spans="1:21" x14ac:dyDescent="0.4">
      <c r="A89" s="29" t="s">
        <v>188</v>
      </c>
      <c r="B89" s="36" t="s">
        <v>103</v>
      </c>
      <c r="C89" s="36" t="s">
        <v>72</v>
      </c>
      <c r="D89" s="65" t="s">
        <v>299</v>
      </c>
      <c r="E89" s="29" t="s">
        <v>178</v>
      </c>
      <c r="F89" s="29" t="s">
        <v>192</v>
      </c>
      <c r="G89" s="29">
        <v>138</v>
      </c>
      <c r="H89" s="37">
        <v>96992</v>
      </c>
      <c r="I89" s="29">
        <v>13</v>
      </c>
      <c r="J89" s="38" t="s">
        <v>224</v>
      </c>
      <c r="K89" s="103">
        <v>20112323.0570025</v>
      </c>
      <c r="L89" s="103">
        <v>28411</v>
      </c>
      <c r="M89" s="101">
        <v>707.90620030982802</v>
      </c>
      <c r="N89" s="92">
        <v>1042.3</v>
      </c>
      <c r="O89" s="103">
        <v>15470920.992997499</v>
      </c>
      <c r="P89" s="103">
        <v>1334.25</v>
      </c>
      <c r="Q89" s="101">
        <v>11595.219031663901</v>
      </c>
      <c r="R89" s="93">
        <v>16943.490000000002</v>
      </c>
      <c r="S89" s="29" t="str">
        <f t="shared" si="5"/>
        <v>1</v>
      </c>
      <c r="T89" s="29" t="str">
        <f t="shared" si="7"/>
        <v>1</v>
      </c>
      <c r="U89" s="29" t="str">
        <f t="shared" si="6"/>
        <v>1</v>
      </c>
    </row>
    <row r="90" spans="1:21" x14ac:dyDescent="0.4">
      <c r="A90" s="29" t="s">
        <v>188</v>
      </c>
      <c r="B90" s="36" t="s">
        <v>103</v>
      </c>
      <c r="C90" s="36" t="s">
        <v>81</v>
      </c>
      <c r="D90" s="65" t="s">
        <v>121</v>
      </c>
      <c r="E90" s="29" t="s">
        <v>178</v>
      </c>
      <c r="F90" s="29" t="s">
        <v>190</v>
      </c>
      <c r="G90" s="29">
        <v>30</v>
      </c>
      <c r="H90" s="37">
        <v>18145</v>
      </c>
      <c r="I90" s="29">
        <v>5</v>
      </c>
      <c r="J90" s="38" t="s">
        <v>222</v>
      </c>
      <c r="K90" s="103">
        <v>4226305.05333676</v>
      </c>
      <c r="L90" s="103">
        <v>6073</v>
      </c>
      <c r="M90" s="101">
        <v>695.91718316100105</v>
      </c>
      <c r="N90" s="92">
        <v>1073.8699999999999</v>
      </c>
      <c r="O90" s="103">
        <v>1679660.97666324</v>
      </c>
      <c r="P90" s="103">
        <v>191.0068</v>
      </c>
      <c r="Q90" s="101">
        <v>8793.7234520616094</v>
      </c>
      <c r="R90" s="93">
        <v>21737.68</v>
      </c>
      <c r="S90" s="29" t="str">
        <f t="shared" si="5"/>
        <v>1</v>
      </c>
      <c r="T90" s="29" t="str">
        <f t="shared" si="7"/>
        <v>1</v>
      </c>
      <c r="U90" s="29" t="str">
        <f t="shared" si="6"/>
        <v>1</v>
      </c>
    </row>
    <row r="91" spans="1:21" x14ac:dyDescent="0.4">
      <c r="A91" s="29" t="s">
        <v>188</v>
      </c>
      <c r="B91" s="36" t="s">
        <v>103</v>
      </c>
      <c r="C91" s="36" t="s">
        <v>82</v>
      </c>
      <c r="D91" s="65" t="s">
        <v>122</v>
      </c>
      <c r="E91" s="29" t="s">
        <v>178</v>
      </c>
      <c r="F91" s="29" t="s">
        <v>194</v>
      </c>
      <c r="G91" s="29">
        <v>30</v>
      </c>
      <c r="H91" s="37">
        <v>18973</v>
      </c>
      <c r="I91" s="29">
        <v>3</v>
      </c>
      <c r="J91" s="38" t="s">
        <v>230</v>
      </c>
      <c r="K91" s="103">
        <v>4217789.4201787896</v>
      </c>
      <c r="L91" s="103">
        <v>4802</v>
      </c>
      <c r="M91" s="101">
        <v>878.34015413968996</v>
      </c>
      <c r="N91" s="92">
        <v>1041.17</v>
      </c>
      <c r="O91" s="103">
        <v>1524589.5798212099</v>
      </c>
      <c r="P91" s="103">
        <v>118.45099999999999</v>
      </c>
      <c r="Q91" s="101">
        <v>12871.057060060301</v>
      </c>
      <c r="R91" s="93">
        <v>20303.349999999999</v>
      </c>
      <c r="S91" s="29" t="str">
        <f t="shared" si="5"/>
        <v>1</v>
      </c>
      <c r="T91" s="29" t="str">
        <f t="shared" si="7"/>
        <v>1</v>
      </c>
      <c r="U91" s="29" t="str">
        <f t="shared" si="6"/>
        <v>1</v>
      </c>
    </row>
    <row r="92" spans="1:21" x14ac:dyDescent="0.4">
      <c r="A92" s="136" t="s">
        <v>172</v>
      </c>
      <c r="B92" s="137"/>
      <c r="C92" s="138"/>
      <c r="D92" s="42"/>
      <c r="E92" s="43"/>
      <c r="F92" s="43"/>
      <c r="G92" s="43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4">
        <f>COUNTIF(U4:U91,"1")</f>
        <v>73</v>
      </c>
    </row>
    <row r="93" spans="1:21" x14ac:dyDescent="0.4">
      <c r="R93" s="1" t="s">
        <v>173</v>
      </c>
      <c r="S93" s="45">
        <f>COUNTIF(S4:S91,1)</f>
        <v>81</v>
      </c>
      <c r="T93" s="45">
        <f>COUNTIF(T4:T91,1)</f>
        <v>77</v>
      </c>
      <c r="U93" s="45">
        <f>COUNTIF(U4:U91,1)</f>
        <v>73</v>
      </c>
    </row>
    <row r="94" spans="1:21" x14ac:dyDescent="0.4">
      <c r="R94" s="1" t="s">
        <v>158</v>
      </c>
      <c r="S94" s="1">
        <f>COUNTIF(S4:S15,1)</f>
        <v>11</v>
      </c>
      <c r="T94" s="1">
        <f>COUNTIF(T4:T15,1)</f>
        <v>10</v>
      </c>
      <c r="U94" s="1">
        <f>COUNTIF(U4:U15,1)</f>
        <v>10</v>
      </c>
    </row>
    <row r="95" spans="1:21" x14ac:dyDescent="0.4">
      <c r="R95" s="1" t="s">
        <v>89</v>
      </c>
      <c r="S95" s="1">
        <f>COUNTIF(S16:S23,1)</f>
        <v>7</v>
      </c>
      <c r="T95" s="1">
        <f>COUNTIF(T16:T23,1)</f>
        <v>7</v>
      </c>
      <c r="U95" s="1">
        <f>COUNTIF(U16:U23,1)</f>
        <v>6</v>
      </c>
    </row>
    <row r="96" spans="1:21" x14ac:dyDescent="0.4">
      <c r="R96" s="1" t="s">
        <v>123</v>
      </c>
      <c r="S96" s="1">
        <f>COUNTIF(S24:S37,1)</f>
        <v>13</v>
      </c>
      <c r="T96" s="1">
        <f>COUNTIF(T24:T37,1)</f>
        <v>13</v>
      </c>
      <c r="U96" s="1">
        <f>COUNTIF(U24:U37,1)</f>
        <v>12</v>
      </c>
    </row>
    <row r="97" spans="18:21" x14ac:dyDescent="0.4">
      <c r="R97" s="1" t="s">
        <v>145</v>
      </c>
      <c r="S97" s="1">
        <f>COUNTIF(S38:S55,1)</f>
        <v>15</v>
      </c>
      <c r="T97" s="1">
        <f>COUNTIF(T38:T55,1)</f>
        <v>14</v>
      </c>
      <c r="U97" s="1">
        <f>COUNTIF(U38:U55,1)</f>
        <v>12</v>
      </c>
    </row>
    <row r="98" spans="18:21" x14ac:dyDescent="0.4">
      <c r="R98" s="1" t="s">
        <v>137</v>
      </c>
      <c r="S98" s="1">
        <f>COUNTIF(S56:S64,1)</f>
        <v>9</v>
      </c>
      <c r="T98" s="1">
        <f>COUNTIF(T56:T64,1)</f>
        <v>9</v>
      </c>
      <c r="U98" s="1">
        <f>COUNTIF(U56:U64,1)</f>
        <v>9</v>
      </c>
    </row>
    <row r="99" spans="18:21" x14ac:dyDescent="0.4">
      <c r="R99" s="1" t="s">
        <v>234</v>
      </c>
      <c r="S99" s="1">
        <f>COUNTIF(S65:S70,1)</f>
        <v>5</v>
      </c>
      <c r="T99" s="1">
        <f>COUNTIF(T65:T70,1)</f>
        <v>4</v>
      </c>
      <c r="U99" s="1">
        <f>COUNTIF(U65:U70,1)</f>
        <v>4</v>
      </c>
    </row>
    <row r="100" spans="18:21" x14ac:dyDescent="0.4">
      <c r="R100" s="1" t="s">
        <v>103</v>
      </c>
      <c r="S100" s="1">
        <f>COUNTIF(S71:S91,1)</f>
        <v>21</v>
      </c>
      <c r="T100" s="1">
        <f>COUNTIF(T71:T91,1)</f>
        <v>20</v>
      </c>
      <c r="U100" s="1">
        <f>COUNTIF(U71:U91,1)</f>
        <v>20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196" t="s">
        <v>250</v>
      </c>
      <c r="B2" s="196"/>
      <c r="C2" s="196"/>
      <c r="D2" s="196"/>
      <c r="E2" s="196"/>
      <c r="F2" s="196"/>
      <c r="G2" s="196"/>
      <c r="H2" s="196"/>
      <c r="I2" s="196"/>
      <c r="J2" s="196"/>
      <c r="K2" s="14"/>
      <c r="L2" s="196"/>
      <c r="M2" s="196"/>
      <c r="N2" s="197"/>
      <c r="O2" s="203"/>
      <c r="P2" s="204"/>
      <c r="Q2" s="207" t="s">
        <v>251</v>
      </c>
      <c r="R2" s="207"/>
      <c r="S2" s="207"/>
      <c r="T2" s="207" t="s">
        <v>252</v>
      </c>
      <c r="U2" s="207"/>
      <c r="V2" s="207" t="s">
        <v>253</v>
      </c>
      <c r="W2" s="207"/>
      <c r="X2" s="208"/>
      <c r="Y2" s="195"/>
      <c r="Z2" s="196"/>
      <c r="AA2" s="197"/>
      <c r="AB2" s="198"/>
      <c r="AC2" s="199"/>
      <c r="AD2" s="199"/>
      <c r="AE2" s="200" t="s">
        <v>254</v>
      </c>
      <c r="AF2" s="200"/>
      <c r="AG2" s="199"/>
      <c r="AH2" s="201"/>
    </row>
    <row r="3" spans="1:34" ht="33.6" x14ac:dyDescent="0.25">
      <c r="A3" s="170" t="s">
        <v>255</v>
      </c>
      <c r="B3" s="171"/>
      <c r="C3" s="171"/>
      <c r="D3" s="172"/>
      <c r="E3" s="202" t="s">
        <v>256</v>
      </c>
      <c r="F3" s="173"/>
      <c r="G3" s="173"/>
      <c r="H3" s="173"/>
      <c r="I3" s="173"/>
      <c r="J3" s="174"/>
      <c r="K3" s="18" t="s">
        <v>257</v>
      </c>
      <c r="L3" s="203" t="s">
        <v>258</v>
      </c>
      <c r="M3" s="204"/>
      <c r="N3" s="205"/>
      <c r="O3" s="206" t="s">
        <v>259</v>
      </c>
      <c r="P3" s="207"/>
      <c r="Q3" s="19"/>
      <c r="R3" s="206" t="s">
        <v>260</v>
      </c>
      <c r="S3" s="207"/>
      <c r="T3" s="204"/>
      <c r="U3" s="205"/>
      <c r="V3" s="206" t="s">
        <v>261</v>
      </c>
      <c r="W3" s="207"/>
      <c r="X3" s="208"/>
      <c r="Y3" s="198" t="s">
        <v>258</v>
      </c>
      <c r="Z3" s="199"/>
      <c r="AA3" s="201"/>
      <c r="AB3" s="209" t="s">
        <v>259</v>
      </c>
      <c r="AC3" s="200"/>
      <c r="AD3" s="210"/>
      <c r="AE3" s="211" t="s">
        <v>260</v>
      </c>
      <c r="AF3" s="212"/>
      <c r="AG3" s="200" t="s">
        <v>261</v>
      </c>
      <c r="AH3" s="210"/>
    </row>
    <row r="4" spans="1:34" ht="16.8" x14ac:dyDescent="0.25">
      <c r="A4" s="187">
        <v>1</v>
      </c>
      <c r="B4" s="188"/>
      <c r="C4" s="188"/>
      <c r="D4" s="189"/>
      <c r="E4" s="190" t="s">
        <v>262</v>
      </c>
      <c r="F4" s="191"/>
      <c r="G4" s="191"/>
      <c r="H4" s="191"/>
      <c r="I4" s="191"/>
      <c r="J4" s="192"/>
      <c r="K4" s="20" t="s">
        <v>263</v>
      </c>
      <c r="L4" s="184" t="s">
        <v>263</v>
      </c>
      <c r="M4" s="185"/>
      <c r="N4" s="186"/>
      <c r="O4" s="184" t="s">
        <v>263</v>
      </c>
      <c r="P4" s="185"/>
      <c r="Q4" s="17"/>
      <c r="R4" s="193" t="s">
        <v>263</v>
      </c>
      <c r="S4" s="194"/>
      <c r="T4" s="171"/>
      <c r="U4" s="172"/>
      <c r="V4" s="184" t="s">
        <v>263</v>
      </c>
      <c r="W4" s="185"/>
      <c r="X4" s="186"/>
      <c r="Y4" s="184" t="s">
        <v>263</v>
      </c>
      <c r="Z4" s="185"/>
      <c r="AA4" s="186"/>
      <c r="AB4" s="184" t="s">
        <v>263</v>
      </c>
      <c r="AC4" s="185"/>
      <c r="AD4" s="186"/>
      <c r="AE4" s="184" t="s">
        <v>263</v>
      </c>
      <c r="AF4" s="185"/>
      <c r="AG4" s="185" t="s">
        <v>263</v>
      </c>
      <c r="AH4" s="186"/>
    </row>
    <row r="5" spans="1:34" ht="16.8" x14ac:dyDescent="0.25">
      <c r="A5" s="178" t="s">
        <v>238</v>
      </c>
      <c r="B5" s="179"/>
      <c r="C5" s="179"/>
      <c r="D5" s="180"/>
      <c r="E5" s="181" t="s">
        <v>244</v>
      </c>
      <c r="F5" s="182"/>
      <c r="G5" s="182"/>
      <c r="H5" s="182"/>
      <c r="I5" s="182"/>
      <c r="J5" s="183"/>
      <c r="K5" s="13">
        <v>41</v>
      </c>
      <c r="L5" s="158">
        <v>41</v>
      </c>
      <c r="M5" s="159"/>
      <c r="N5" s="160"/>
      <c r="O5" s="167">
        <v>905.7</v>
      </c>
      <c r="P5" s="168"/>
      <c r="Q5" s="169"/>
      <c r="R5" s="167">
        <v>248.42</v>
      </c>
      <c r="S5" s="168"/>
      <c r="T5" s="168"/>
      <c r="U5" s="169"/>
      <c r="V5" s="157">
        <v>1154.1199999999999</v>
      </c>
      <c r="W5" s="155"/>
      <c r="X5" s="156"/>
      <c r="Y5" s="158">
        <v>33</v>
      </c>
      <c r="Z5" s="159"/>
      <c r="AA5" s="160"/>
      <c r="AB5" s="157">
        <v>18876.87</v>
      </c>
      <c r="AC5" s="155"/>
      <c r="AD5" s="156"/>
      <c r="AE5" s="157">
        <v>6231.96</v>
      </c>
      <c r="AF5" s="155"/>
      <c r="AG5" s="155">
        <v>25108.83</v>
      </c>
      <c r="AH5" s="156"/>
    </row>
    <row r="6" spans="1:34" ht="16.8" x14ac:dyDescent="0.25">
      <c r="A6" s="178" t="s">
        <v>239</v>
      </c>
      <c r="B6" s="179"/>
      <c r="C6" s="179"/>
      <c r="D6" s="180"/>
      <c r="E6" s="181" t="s">
        <v>245</v>
      </c>
      <c r="F6" s="182"/>
      <c r="G6" s="182"/>
      <c r="H6" s="182"/>
      <c r="I6" s="182"/>
      <c r="J6" s="183"/>
      <c r="K6" s="13">
        <v>31</v>
      </c>
      <c r="L6" s="158">
        <v>31</v>
      </c>
      <c r="M6" s="159"/>
      <c r="N6" s="160"/>
      <c r="O6" s="167">
        <v>791.22</v>
      </c>
      <c r="P6" s="168"/>
      <c r="Q6" s="169"/>
      <c r="R6" s="167">
        <v>134.19</v>
      </c>
      <c r="S6" s="168"/>
      <c r="T6" s="168"/>
      <c r="U6" s="169"/>
      <c r="V6" s="167">
        <v>925.41</v>
      </c>
      <c r="W6" s="168"/>
      <c r="X6" s="169"/>
      <c r="Y6" s="158">
        <v>24</v>
      </c>
      <c r="Z6" s="159"/>
      <c r="AA6" s="160"/>
      <c r="AB6" s="157">
        <v>15153.65</v>
      </c>
      <c r="AC6" s="155"/>
      <c r="AD6" s="156"/>
      <c r="AE6" s="157">
        <v>4012.52</v>
      </c>
      <c r="AF6" s="155"/>
      <c r="AG6" s="155">
        <v>19166.169999999998</v>
      </c>
      <c r="AH6" s="156"/>
    </row>
    <row r="7" spans="1:34" ht="16.8" x14ac:dyDescent="0.25">
      <c r="A7" s="178" t="s">
        <v>240</v>
      </c>
      <c r="B7" s="179"/>
      <c r="C7" s="179"/>
      <c r="D7" s="180"/>
      <c r="E7" s="181" t="s">
        <v>246</v>
      </c>
      <c r="F7" s="182"/>
      <c r="G7" s="182"/>
      <c r="H7" s="182"/>
      <c r="I7" s="182"/>
      <c r="J7" s="183"/>
      <c r="K7" s="13">
        <v>3</v>
      </c>
      <c r="L7" s="158">
        <v>3</v>
      </c>
      <c r="M7" s="159"/>
      <c r="N7" s="160"/>
      <c r="O7" s="157">
        <v>1037.2</v>
      </c>
      <c r="P7" s="155"/>
      <c r="Q7" s="156"/>
      <c r="R7" s="167">
        <v>373.69</v>
      </c>
      <c r="S7" s="168"/>
      <c r="T7" s="168"/>
      <c r="U7" s="169"/>
      <c r="V7" s="157">
        <v>1410.89</v>
      </c>
      <c r="W7" s="155"/>
      <c r="X7" s="156"/>
      <c r="Y7" s="158">
        <v>3</v>
      </c>
      <c r="Z7" s="159"/>
      <c r="AA7" s="160"/>
      <c r="AB7" s="157">
        <v>18412.27</v>
      </c>
      <c r="AC7" s="155"/>
      <c r="AD7" s="156"/>
      <c r="AE7" s="157">
        <v>2942.75</v>
      </c>
      <c r="AF7" s="155"/>
      <c r="AG7" s="155">
        <v>21355.01</v>
      </c>
      <c r="AH7" s="156"/>
    </row>
    <row r="8" spans="1:34" ht="16.8" x14ac:dyDescent="0.25">
      <c r="A8" s="178" t="s">
        <v>241</v>
      </c>
      <c r="B8" s="179"/>
      <c r="C8" s="179"/>
      <c r="D8" s="180"/>
      <c r="E8" s="181" t="s">
        <v>247</v>
      </c>
      <c r="F8" s="182"/>
      <c r="G8" s="182"/>
      <c r="H8" s="182"/>
      <c r="I8" s="182"/>
      <c r="J8" s="183"/>
      <c r="K8" s="13">
        <v>270</v>
      </c>
      <c r="L8" s="158">
        <v>261</v>
      </c>
      <c r="M8" s="159"/>
      <c r="N8" s="160"/>
      <c r="O8" s="167">
        <v>872.3</v>
      </c>
      <c r="P8" s="168"/>
      <c r="Q8" s="169"/>
      <c r="R8" s="167">
        <v>159.96</v>
      </c>
      <c r="S8" s="168"/>
      <c r="T8" s="168"/>
      <c r="U8" s="169"/>
      <c r="V8" s="157">
        <v>1032.27</v>
      </c>
      <c r="W8" s="155"/>
      <c r="X8" s="156"/>
      <c r="Y8" s="158">
        <v>248</v>
      </c>
      <c r="Z8" s="159"/>
      <c r="AA8" s="160"/>
      <c r="AB8" s="157">
        <v>16848.87</v>
      </c>
      <c r="AC8" s="155"/>
      <c r="AD8" s="156"/>
      <c r="AE8" s="157">
        <v>4826.3900000000003</v>
      </c>
      <c r="AF8" s="155"/>
      <c r="AG8" s="155">
        <v>21675.27</v>
      </c>
      <c r="AH8" s="156"/>
    </row>
    <row r="9" spans="1:34" ht="16.8" x14ac:dyDescent="0.25">
      <c r="A9" s="178" t="s">
        <v>242</v>
      </c>
      <c r="B9" s="179"/>
      <c r="C9" s="179"/>
      <c r="D9" s="180"/>
      <c r="E9" s="181" t="s">
        <v>248</v>
      </c>
      <c r="F9" s="182"/>
      <c r="G9" s="182"/>
      <c r="H9" s="182"/>
      <c r="I9" s="182"/>
      <c r="J9" s="183"/>
      <c r="K9" s="13">
        <v>222</v>
      </c>
      <c r="L9" s="158">
        <v>215</v>
      </c>
      <c r="M9" s="159"/>
      <c r="N9" s="160"/>
      <c r="O9" s="167">
        <v>832.11</v>
      </c>
      <c r="P9" s="168"/>
      <c r="Q9" s="169"/>
      <c r="R9" s="167">
        <v>137.25</v>
      </c>
      <c r="S9" s="168"/>
      <c r="T9" s="168"/>
      <c r="U9" s="169"/>
      <c r="V9" s="167">
        <v>969.37</v>
      </c>
      <c r="W9" s="168"/>
      <c r="X9" s="169"/>
      <c r="Y9" s="158">
        <v>204</v>
      </c>
      <c r="Z9" s="159"/>
      <c r="AA9" s="160"/>
      <c r="AB9" s="157">
        <v>14724.26</v>
      </c>
      <c r="AC9" s="155"/>
      <c r="AD9" s="156"/>
      <c r="AE9" s="157">
        <v>3880.11</v>
      </c>
      <c r="AF9" s="155"/>
      <c r="AG9" s="155">
        <v>18604.37</v>
      </c>
      <c r="AH9" s="156"/>
    </row>
    <row r="10" spans="1:34" ht="16.8" x14ac:dyDescent="0.25">
      <c r="A10" s="178" t="s">
        <v>243</v>
      </c>
      <c r="B10" s="179"/>
      <c r="C10" s="179"/>
      <c r="D10" s="180"/>
      <c r="E10" s="181" t="s">
        <v>249</v>
      </c>
      <c r="F10" s="182"/>
      <c r="G10" s="182"/>
      <c r="H10" s="182"/>
      <c r="I10" s="182"/>
      <c r="J10" s="183"/>
      <c r="K10" s="13">
        <v>11</v>
      </c>
      <c r="L10" s="158">
        <v>11</v>
      </c>
      <c r="M10" s="159"/>
      <c r="N10" s="160"/>
      <c r="O10" s="167">
        <v>973.38</v>
      </c>
      <c r="P10" s="168"/>
      <c r="Q10" s="169"/>
      <c r="R10" s="167">
        <v>204.68</v>
      </c>
      <c r="S10" s="168"/>
      <c r="T10" s="168"/>
      <c r="U10" s="169"/>
      <c r="V10" s="157">
        <v>1178.05</v>
      </c>
      <c r="W10" s="155"/>
      <c r="X10" s="156"/>
      <c r="Y10" s="158">
        <v>11</v>
      </c>
      <c r="Z10" s="159"/>
      <c r="AA10" s="160"/>
      <c r="AB10" s="157">
        <v>20976.39</v>
      </c>
      <c r="AC10" s="155"/>
      <c r="AD10" s="156"/>
      <c r="AE10" s="157">
        <v>7084.75</v>
      </c>
      <c r="AF10" s="155"/>
      <c r="AG10" s="155">
        <v>28061.14</v>
      </c>
      <c r="AH10" s="156"/>
    </row>
    <row r="11" spans="1:34" ht="16.8" x14ac:dyDescent="0.25">
      <c r="A11" s="178" t="s">
        <v>264</v>
      </c>
      <c r="B11" s="179"/>
      <c r="C11" s="179"/>
      <c r="D11" s="180"/>
      <c r="E11" s="181" t="s">
        <v>265</v>
      </c>
      <c r="F11" s="182"/>
      <c r="G11" s="182"/>
      <c r="H11" s="182"/>
      <c r="I11" s="182"/>
      <c r="J11" s="183"/>
      <c r="K11" s="13">
        <v>39</v>
      </c>
      <c r="L11" s="158">
        <v>37</v>
      </c>
      <c r="M11" s="159"/>
      <c r="N11" s="160"/>
      <c r="O11" s="167">
        <v>852.86</v>
      </c>
      <c r="P11" s="168"/>
      <c r="Q11" s="169"/>
      <c r="R11" s="167">
        <v>165.07</v>
      </c>
      <c r="S11" s="168"/>
      <c r="T11" s="168"/>
      <c r="U11" s="169"/>
      <c r="V11" s="157">
        <v>1017.92</v>
      </c>
      <c r="W11" s="155"/>
      <c r="X11" s="156"/>
      <c r="Y11" s="158">
        <v>37</v>
      </c>
      <c r="Z11" s="159"/>
      <c r="AA11" s="160"/>
      <c r="AB11" s="157">
        <v>14837.05</v>
      </c>
      <c r="AC11" s="155"/>
      <c r="AD11" s="156"/>
      <c r="AE11" s="157">
        <v>3412.43</v>
      </c>
      <c r="AF11" s="155"/>
      <c r="AG11" s="155">
        <v>18249.48</v>
      </c>
      <c r="AH11" s="156"/>
    </row>
    <row r="12" spans="1:34" ht="16.8" x14ac:dyDescent="0.25">
      <c r="A12" s="178" t="s">
        <v>266</v>
      </c>
      <c r="B12" s="179"/>
      <c r="C12" s="179"/>
      <c r="D12" s="180"/>
      <c r="E12" s="181" t="s">
        <v>267</v>
      </c>
      <c r="F12" s="182"/>
      <c r="G12" s="182"/>
      <c r="H12" s="182"/>
      <c r="I12" s="182"/>
      <c r="J12" s="183"/>
      <c r="K12" s="13">
        <v>62</v>
      </c>
      <c r="L12" s="158">
        <v>62</v>
      </c>
      <c r="M12" s="159"/>
      <c r="N12" s="160"/>
      <c r="O12" s="167">
        <v>877.71</v>
      </c>
      <c r="P12" s="168"/>
      <c r="Q12" s="169"/>
      <c r="R12" s="167">
        <v>156.12</v>
      </c>
      <c r="S12" s="168"/>
      <c r="T12" s="168"/>
      <c r="U12" s="169"/>
      <c r="V12" s="157">
        <v>1033.83</v>
      </c>
      <c r="W12" s="155"/>
      <c r="X12" s="156"/>
      <c r="Y12" s="158">
        <v>60</v>
      </c>
      <c r="Z12" s="159"/>
      <c r="AA12" s="160"/>
      <c r="AB12" s="157">
        <v>14843.59</v>
      </c>
      <c r="AC12" s="155"/>
      <c r="AD12" s="156"/>
      <c r="AE12" s="157">
        <v>3908.24</v>
      </c>
      <c r="AF12" s="155"/>
      <c r="AG12" s="155">
        <v>18751.830000000002</v>
      </c>
      <c r="AH12" s="156"/>
    </row>
    <row r="13" spans="1:34" ht="16.8" x14ac:dyDescent="0.25">
      <c r="A13" s="178" t="s">
        <v>268</v>
      </c>
      <c r="B13" s="179"/>
      <c r="C13" s="179"/>
      <c r="D13" s="180"/>
      <c r="E13" s="181" t="s">
        <v>269</v>
      </c>
      <c r="F13" s="182"/>
      <c r="G13" s="182"/>
      <c r="H13" s="182"/>
      <c r="I13" s="182"/>
      <c r="J13" s="183"/>
      <c r="K13" s="13">
        <v>24</v>
      </c>
      <c r="L13" s="158">
        <v>24</v>
      </c>
      <c r="M13" s="159"/>
      <c r="N13" s="160"/>
      <c r="O13" s="167">
        <v>904.51</v>
      </c>
      <c r="P13" s="168"/>
      <c r="Q13" s="169"/>
      <c r="R13" s="167">
        <v>160.63999999999999</v>
      </c>
      <c r="S13" s="168"/>
      <c r="T13" s="168"/>
      <c r="U13" s="169"/>
      <c r="V13" s="157">
        <v>1065.1500000000001</v>
      </c>
      <c r="W13" s="155"/>
      <c r="X13" s="156"/>
      <c r="Y13" s="158">
        <v>24</v>
      </c>
      <c r="Z13" s="159"/>
      <c r="AA13" s="160"/>
      <c r="AB13" s="157">
        <v>17419.580000000002</v>
      </c>
      <c r="AC13" s="155"/>
      <c r="AD13" s="156"/>
      <c r="AE13" s="157">
        <v>7218.05</v>
      </c>
      <c r="AF13" s="155"/>
      <c r="AG13" s="155">
        <v>24637.63</v>
      </c>
      <c r="AH13" s="156"/>
    </row>
    <row r="14" spans="1:34" ht="16.8" x14ac:dyDescent="0.25">
      <c r="A14" s="178" t="s">
        <v>270</v>
      </c>
      <c r="B14" s="179"/>
      <c r="C14" s="179"/>
      <c r="D14" s="180"/>
      <c r="E14" s="181" t="s">
        <v>271</v>
      </c>
      <c r="F14" s="182"/>
      <c r="G14" s="182"/>
      <c r="H14" s="182"/>
      <c r="I14" s="182"/>
      <c r="J14" s="183"/>
      <c r="K14" s="13">
        <v>72</v>
      </c>
      <c r="L14" s="158">
        <v>69</v>
      </c>
      <c r="M14" s="159"/>
      <c r="N14" s="160"/>
      <c r="O14" s="167">
        <v>882.81</v>
      </c>
      <c r="P14" s="168"/>
      <c r="Q14" s="169"/>
      <c r="R14" s="167">
        <v>130.72</v>
      </c>
      <c r="S14" s="168"/>
      <c r="T14" s="168"/>
      <c r="U14" s="169"/>
      <c r="V14" s="157">
        <v>1013.53</v>
      </c>
      <c r="W14" s="155"/>
      <c r="X14" s="156"/>
      <c r="Y14" s="158">
        <v>69</v>
      </c>
      <c r="Z14" s="159"/>
      <c r="AA14" s="160"/>
      <c r="AB14" s="157">
        <v>15063.89</v>
      </c>
      <c r="AC14" s="155"/>
      <c r="AD14" s="156"/>
      <c r="AE14" s="157">
        <v>3265.02</v>
      </c>
      <c r="AF14" s="155"/>
      <c r="AG14" s="155">
        <v>18328.91</v>
      </c>
      <c r="AH14" s="156"/>
    </row>
    <row r="15" spans="1:34" ht="16.8" x14ac:dyDescent="0.25">
      <c r="A15" s="178" t="s">
        <v>272</v>
      </c>
      <c r="B15" s="179"/>
      <c r="C15" s="179"/>
      <c r="D15" s="180"/>
      <c r="E15" s="181" t="s">
        <v>273</v>
      </c>
      <c r="F15" s="182"/>
      <c r="G15" s="182"/>
      <c r="H15" s="182"/>
      <c r="I15" s="182"/>
      <c r="J15" s="183"/>
      <c r="K15" s="13">
        <v>7</v>
      </c>
      <c r="L15" s="158">
        <v>7</v>
      </c>
      <c r="M15" s="159"/>
      <c r="N15" s="160"/>
      <c r="O15" s="167">
        <v>941.55</v>
      </c>
      <c r="P15" s="168"/>
      <c r="Q15" s="169"/>
      <c r="R15" s="167">
        <v>224.85</v>
      </c>
      <c r="S15" s="168"/>
      <c r="T15" s="168"/>
      <c r="U15" s="169"/>
      <c r="V15" s="157">
        <v>1166.4000000000001</v>
      </c>
      <c r="W15" s="155"/>
      <c r="X15" s="156"/>
      <c r="Y15" s="158">
        <v>7</v>
      </c>
      <c r="Z15" s="159"/>
      <c r="AA15" s="160"/>
      <c r="AB15" s="157">
        <v>20466.740000000002</v>
      </c>
      <c r="AC15" s="155"/>
      <c r="AD15" s="156"/>
      <c r="AE15" s="157">
        <v>6347.89</v>
      </c>
      <c r="AF15" s="155"/>
      <c r="AG15" s="155">
        <v>26814.63</v>
      </c>
      <c r="AH15" s="156"/>
    </row>
    <row r="16" spans="1:34" ht="16.8" x14ac:dyDescent="0.25">
      <c r="A16" s="178" t="s">
        <v>274</v>
      </c>
      <c r="B16" s="179"/>
      <c r="C16" s="179"/>
      <c r="D16" s="180"/>
      <c r="E16" s="181" t="s">
        <v>275</v>
      </c>
      <c r="F16" s="182"/>
      <c r="G16" s="182"/>
      <c r="H16" s="182"/>
      <c r="I16" s="182"/>
      <c r="J16" s="183"/>
      <c r="K16" s="13">
        <v>30</v>
      </c>
      <c r="L16" s="158">
        <v>30</v>
      </c>
      <c r="M16" s="159"/>
      <c r="N16" s="160"/>
      <c r="O16" s="167">
        <v>881.9</v>
      </c>
      <c r="P16" s="168"/>
      <c r="Q16" s="169"/>
      <c r="R16" s="167">
        <v>121.24</v>
      </c>
      <c r="S16" s="168"/>
      <c r="T16" s="168"/>
      <c r="U16" s="169"/>
      <c r="V16" s="157">
        <v>1003.14</v>
      </c>
      <c r="W16" s="155"/>
      <c r="X16" s="156"/>
      <c r="Y16" s="158">
        <v>27</v>
      </c>
      <c r="Z16" s="159"/>
      <c r="AA16" s="160"/>
      <c r="AB16" s="157">
        <v>15414.9</v>
      </c>
      <c r="AC16" s="155"/>
      <c r="AD16" s="156"/>
      <c r="AE16" s="157">
        <v>2756.56</v>
      </c>
      <c r="AF16" s="155"/>
      <c r="AG16" s="155">
        <v>18171.46</v>
      </c>
      <c r="AH16" s="156"/>
    </row>
    <row r="17" spans="1:34" ht="16.8" x14ac:dyDescent="0.25">
      <c r="A17" s="178" t="s">
        <v>276</v>
      </c>
      <c r="B17" s="179"/>
      <c r="C17" s="179"/>
      <c r="D17" s="180"/>
      <c r="E17" s="181" t="s">
        <v>277</v>
      </c>
      <c r="F17" s="182"/>
      <c r="G17" s="182"/>
      <c r="H17" s="182"/>
      <c r="I17" s="182"/>
      <c r="J17" s="183"/>
      <c r="K17" s="13">
        <v>29</v>
      </c>
      <c r="L17" s="158">
        <v>29</v>
      </c>
      <c r="M17" s="159"/>
      <c r="N17" s="160"/>
      <c r="O17" s="167">
        <v>986.39</v>
      </c>
      <c r="P17" s="168"/>
      <c r="Q17" s="169"/>
      <c r="R17" s="167">
        <v>170.2</v>
      </c>
      <c r="S17" s="168"/>
      <c r="T17" s="168"/>
      <c r="U17" s="169"/>
      <c r="V17" s="157">
        <v>1156.5899999999999</v>
      </c>
      <c r="W17" s="155"/>
      <c r="X17" s="156"/>
      <c r="Y17" s="158">
        <v>28</v>
      </c>
      <c r="Z17" s="159"/>
      <c r="AA17" s="160"/>
      <c r="AB17" s="157">
        <v>15432.83</v>
      </c>
      <c r="AC17" s="155"/>
      <c r="AD17" s="156"/>
      <c r="AE17" s="157">
        <v>2232.5100000000002</v>
      </c>
      <c r="AF17" s="155"/>
      <c r="AG17" s="155">
        <v>17665.34</v>
      </c>
      <c r="AH17" s="156"/>
    </row>
    <row r="18" spans="1:34" ht="16.8" x14ac:dyDescent="0.25">
      <c r="A18" s="178" t="s">
        <v>278</v>
      </c>
      <c r="B18" s="179"/>
      <c r="C18" s="179"/>
      <c r="D18" s="180"/>
      <c r="E18" s="181" t="s">
        <v>279</v>
      </c>
      <c r="F18" s="182"/>
      <c r="G18" s="182"/>
      <c r="H18" s="182"/>
      <c r="I18" s="182"/>
      <c r="J18" s="183"/>
      <c r="K18" s="13">
        <v>26</v>
      </c>
      <c r="L18" s="158">
        <v>26</v>
      </c>
      <c r="M18" s="159"/>
      <c r="N18" s="160"/>
      <c r="O18" s="157">
        <v>1025.67</v>
      </c>
      <c r="P18" s="155"/>
      <c r="Q18" s="156"/>
      <c r="R18" s="167">
        <v>161.99</v>
      </c>
      <c r="S18" s="168"/>
      <c r="T18" s="168"/>
      <c r="U18" s="169"/>
      <c r="V18" s="157">
        <v>1187.6500000000001</v>
      </c>
      <c r="W18" s="155"/>
      <c r="X18" s="156"/>
      <c r="Y18" s="158">
        <v>26</v>
      </c>
      <c r="Z18" s="159"/>
      <c r="AA18" s="160"/>
      <c r="AB18" s="157">
        <v>14727.46</v>
      </c>
      <c r="AC18" s="155"/>
      <c r="AD18" s="156"/>
      <c r="AE18" s="157">
        <v>2555.4299999999998</v>
      </c>
      <c r="AF18" s="155"/>
      <c r="AG18" s="155">
        <v>17282.88</v>
      </c>
      <c r="AH18" s="156"/>
    </row>
    <row r="19" spans="1:34" ht="16.8" x14ac:dyDescent="0.25">
      <c r="A19" s="178" t="s">
        <v>280</v>
      </c>
      <c r="B19" s="179"/>
      <c r="C19" s="179"/>
      <c r="D19" s="180"/>
      <c r="E19" s="181" t="s">
        <v>281</v>
      </c>
      <c r="F19" s="182"/>
      <c r="G19" s="182"/>
      <c r="H19" s="182"/>
      <c r="I19" s="182"/>
      <c r="J19" s="183"/>
      <c r="K19" s="13">
        <v>13</v>
      </c>
      <c r="L19" s="158">
        <v>12</v>
      </c>
      <c r="M19" s="159"/>
      <c r="N19" s="160"/>
      <c r="O19" s="157">
        <v>1147.6300000000001</v>
      </c>
      <c r="P19" s="155"/>
      <c r="Q19" s="156"/>
      <c r="R19" s="167">
        <v>162.49</v>
      </c>
      <c r="S19" s="168"/>
      <c r="T19" s="168"/>
      <c r="U19" s="169"/>
      <c r="V19" s="157">
        <v>1310.1199999999999</v>
      </c>
      <c r="W19" s="155"/>
      <c r="X19" s="156"/>
      <c r="Y19" s="158">
        <v>13</v>
      </c>
      <c r="Z19" s="159"/>
      <c r="AA19" s="160"/>
      <c r="AB19" s="157">
        <v>17240.400000000001</v>
      </c>
      <c r="AC19" s="155"/>
      <c r="AD19" s="156"/>
      <c r="AE19" s="157">
        <v>2430.83</v>
      </c>
      <c r="AF19" s="155"/>
      <c r="AG19" s="155">
        <v>19671.22</v>
      </c>
      <c r="AH19" s="156"/>
    </row>
    <row r="20" spans="1:34" ht="16.8" x14ac:dyDescent="0.25">
      <c r="A20" s="178" t="s">
        <v>282</v>
      </c>
      <c r="B20" s="179"/>
      <c r="C20" s="179"/>
      <c r="D20" s="180"/>
      <c r="E20" s="181" t="s">
        <v>283</v>
      </c>
      <c r="F20" s="182"/>
      <c r="G20" s="182"/>
      <c r="H20" s="182"/>
      <c r="I20" s="182"/>
      <c r="J20" s="183"/>
      <c r="K20" s="13">
        <v>18</v>
      </c>
      <c r="L20" s="158">
        <v>18</v>
      </c>
      <c r="M20" s="159"/>
      <c r="N20" s="160"/>
      <c r="O20" s="157">
        <v>1331.1</v>
      </c>
      <c r="P20" s="155"/>
      <c r="Q20" s="156"/>
      <c r="R20" s="167">
        <v>232.26</v>
      </c>
      <c r="S20" s="168"/>
      <c r="T20" s="168"/>
      <c r="U20" s="169"/>
      <c r="V20" s="157">
        <v>1563.36</v>
      </c>
      <c r="W20" s="155"/>
      <c r="X20" s="156"/>
      <c r="Y20" s="158">
        <v>16</v>
      </c>
      <c r="Z20" s="159"/>
      <c r="AA20" s="160"/>
      <c r="AB20" s="157">
        <v>14463.73</v>
      </c>
      <c r="AC20" s="155"/>
      <c r="AD20" s="156"/>
      <c r="AE20" s="157">
        <v>1314.56</v>
      </c>
      <c r="AF20" s="155"/>
      <c r="AG20" s="155">
        <v>15778.28</v>
      </c>
      <c r="AH20" s="156"/>
    </row>
    <row r="21" spans="1:34" ht="16.8" x14ac:dyDescent="0.25">
      <c r="A21" s="178" t="s">
        <v>284</v>
      </c>
      <c r="B21" s="179"/>
      <c r="C21" s="179"/>
      <c r="D21" s="180"/>
      <c r="E21" s="181" t="s">
        <v>285</v>
      </c>
      <c r="F21" s="182"/>
      <c r="G21" s="182"/>
      <c r="H21" s="182"/>
      <c r="I21" s="182"/>
      <c r="J21" s="183"/>
      <c r="K21" s="13">
        <v>4</v>
      </c>
      <c r="L21" s="158">
        <v>4</v>
      </c>
      <c r="M21" s="159"/>
      <c r="N21" s="160"/>
      <c r="O21" s="157">
        <v>1538.13</v>
      </c>
      <c r="P21" s="155"/>
      <c r="Q21" s="156"/>
      <c r="R21" s="167">
        <v>360.06</v>
      </c>
      <c r="S21" s="168"/>
      <c r="T21" s="168"/>
      <c r="U21" s="169"/>
      <c r="V21" s="157">
        <v>1898.19</v>
      </c>
      <c r="W21" s="155"/>
      <c r="X21" s="156"/>
      <c r="Y21" s="158">
        <v>4</v>
      </c>
      <c r="Z21" s="159"/>
      <c r="AA21" s="160"/>
      <c r="AB21" s="157">
        <v>17262.66</v>
      </c>
      <c r="AC21" s="155"/>
      <c r="AD21" s="156"/>
      <c r="AE21" s="157">
        <v>3360.41</v>
      </c>
      <c r="AF21" s="155"/>
      <c r="AG21" s="155">
        <v>20623.07</v>
      </c>
      <c r="AH21" s="156"/>
    </row>
    <row r="22" spans="1:34" ht="16.8" x14ac:dyDescent="0.25">
      <c r="A22" s="170"/>
      <c r="B22" s="171"/>
      <c r="C22" s="171"/>
      <c r="D22" s="172"/>
      <c r="E22" s="15"/>
      <c r="F22" s="16"/>
      <c r="G22" s="173" t="s">
        <v>286</v>
      </c>
      <c r="H22" s="173"/>
      <c r="I22" s="173"/>
      <c r="J22" s="174"/>
      <c r="K22" s="21">
        <v>902</v>
      </c>
      <c r="L22" s="161">
        <v>880</v>
      </c>
      <c r="M22" s="162"/>
      <c r="N22" s="163"/>
      <c r="O22" s="175">
        <v>466.72</v>
      </c>
      <c r="P22" s="176"/>
      <c r="Q22" s="177"/>
      <c r="R22" s="175">
        <v>250.47</v>
      </c>
      <c r="S22" s="176"/>
      <c r="T22" s="176"/>
      <c r="U22" s="177"/>
      <c r="V22" s="175">
        <v>717.19</v>
      </c>
      <c r="W22" s="176"/>
      <c r="X22" s="177"/>
      <c r="Y22" s="161">
        <v>834</v>
      </c>
      <c r="Z22" s="162"/>
      <c r="AA22" s="163"/>
      <c r="AB22" s="164">
        <v>30265.94</v>
      </c>
      <c r="AC22" s="165"/>
      <c r="AD22" s="166"/>
      <c r="AE22" s="164">
        <v>23009.7</v>
      </c>
      <c r="AF22" s="165"/>
      <c r="AG22" s="165">
        <v>53275.63</v>
      </c>
      <c r="AH22" s="166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ตุลาคมY69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2025-11-28T06:42:52Z</dcterms:modified>
</cp:coreProperties>
</file>